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TRIM 2023\"/>
    </mc:Choice>
  </mc:AlternateContent>
  <xr:revisionPtr revIDLastSave="0" documentId="13_ncr:1_{B0FF0AEC-ECF7-4624-ADEC-62013A68F0D4}" xr6:coauthVersionLast="47" xr6:coauthVersionMax="47" xr10:uidLastSave="{00000000-0000-0000-0000-000000000000}"/>
  <bookViews>
    <workbookView xWindow="2160" yWindow="2160" windowWidth="21600" windowHeight="11385" tabRatio="863" activeTab="11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Print_Area" localSheetId="1">ESF!$A$1:$I$168</definedName>
    <definedName name="_xlnm.Print_Titles" localSheetId="3">ACT!$1:$5</definedName>
    <definedName name="_xlnm.Print_Titles" localSheetId="7">EFE!$1:$5</definedName>
    <definedName name="_xlnm.Print_Titles" localSheetId="1">ESF!$1:$5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<sst xmlns="http://schemas.openxmlformats.org/spreadsheetml/2006/main" count="935" uniqueCount="664">
  <si>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</si>
  <si>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</si>
  <si>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</si>
  <si>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</si>
  <si>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</si>
  <si>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</si>
  <si>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</si>
  <si>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</si>
  <si>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</si>
  <si>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</si>
  <si>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</si>
  <si>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</si>
  <si>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</si>
  <si>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</si>
  <si>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</si>
  <si>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</si>
  <si>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</si>
  <si>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</si>
  <si>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</si>
  <si>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</si>
  <si>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</si>
  <si>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</si>
  <si>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</si>
  <si>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</si>
  <si>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</si>
  <si>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</si>
  <si>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</si>
  <si>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</si>
  <si>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</si>
  <si>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</si>
  <si>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</si>
  <si>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</si>
  <si>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</si>
  <si>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</si>
  <si>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</si>
  <si>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</si>
  <si>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</si>
  <si>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</si>
  <si>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</si>
  <si>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</si>
  <si>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</si>
  <si>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</si>
  <si>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</si>
  <si>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</si>
  <si>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</si>
  <si>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</si>
  <si>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</si>
  <si>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</si>
  <si>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</si>
  <si>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</si>
  <si>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</si>
  <si>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</si>
  <si>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</si>
  <si>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</si>
  <si>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</si>
  <si>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</si>
  <si>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</si>
  <si>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</si>
  <si>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</si>
  <si>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</si>
  <si>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</si>
  <si>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</si>
  <si>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</si>
  <si>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</si>
  <si>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</si>
  <si>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</si>
  <si>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</si>
  <si>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</si>
  <si>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</si>
  <si>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</si>
  <si>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</si>
  <si>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</si>
  <si>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</si>
  <si>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</si>
  <si>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</si>
  <si>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</si>
  <si>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</si>
  <si>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</si>
  <si>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</si>
  <si>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</si>
  <si>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</si>
  <si>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</si>
  <si>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</si>
  <si>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</si>
  <si>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</si>
  <si>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</si>
  <si>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</si>
  <si>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</si>
  <si>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</si>
  <si>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</si>
  <si>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</si>
  <si>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</si>
  <si>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</si>
  <si>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</si>
  <si>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</si>
  <si>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</si>
  <si>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</si>
  <si>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</si>
  <si>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</si>
  <si>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</si>
  <si>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</si>
  <si>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</si>
  <si>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</si>
  <si>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</si>
  <si>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</si>
  <si>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</si>
  <si>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</si>
  <si>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</si>
  <si>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</si>
  <si>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</si>
  <si>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</si>
  <si>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</si>
  <si>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</si>
  <si>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</si>
  <si>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</si>
  <si>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</si>
  <si>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</si>
  <si>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</si>
  <si>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</si>
  <si>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</si>
  <si>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</si>
  <si>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</si>
  <si>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</si>
  <si>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</si>
  <si>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</si>
  <si>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</si>
  <si>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</si>
  <si>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</si>
  <si>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</si>
  <si>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</si>
  <si>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</si>
  <si>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</si>
  <si>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</si>
  <si>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</si>
  <si>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</si>
  <si>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</si>
  <si>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</si>
  <si>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</si>
  <si>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</si>
  <si>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</si>
  <si>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</si>
  <si>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</si>
  <si>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</si>
  <si>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</si>
  <si>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</si>
  <si>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</si>
  <si>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</si>
  <si>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</si>
  <si>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</si>
  <si>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</si>
  <si>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</si>
  <si>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</si>
  <si>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</si>
  <si>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</si>
  <si>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</si>
  <si>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</si>
  <si>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</si>
  <si>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</si>
  <si>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</si>
  <si>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</si>
  <si>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</si>
  <si>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</si>
  <si>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</si>
  <si>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</si>
  <si>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</si>
  <si>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</si>
  <si>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</si>
  <si>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</si>
  <si>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</si>
  <si>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</si>
  <si>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</si>
  <si>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</si>
  <si>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</si>
  <si>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</si>
  <si>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</si>
  <si>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</si>
  <si>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</si>
  <si>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</si>
  <si>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</si>
  <si>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</si>
  <si>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</si>
  <si>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</si>
  <si>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</si>
  <si>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</si>
  <si>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</si>
  <si>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</si>
  <si>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</si>
  <si>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</si>
  <si>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</si>
  <si>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</si>
  <si>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</si>
  <si>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</si>
  <si>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</si>
  <si>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</si>
  <si>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</si>
  <si>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</si>
  <si>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</si>
  <si>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</si>
  <si>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</si>
  <si>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</si>
  <si>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</si>
  <si>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</si>
  <si>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</si>
  <si>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</si>
  <si>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</si>
  <si>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</si>
  <si>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</si>
  <si>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</si>
  <si>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</si>
  <si>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</si>
  <si>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</si>
  <si>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</si>
  <si>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</si>
  <si>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</si>
  <si>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</si>
  <si>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</si>
  <si>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</si>
  <si>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</si>
  <si>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</si>
  <si>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</si>
  <si>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</si>
  <si>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</si>
  <si>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</si>
  <si>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</si>
  <si>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</si>
  <si>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</si>
  <si>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</si>
  <si>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</si>
  <si>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</si>
  <si>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</si>
  <si>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</si>
  <si>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</si>
  <si>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</si>
  <si>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</si>
  <si>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</si>
  <si>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</si>
  <si>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</si>
  <si>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</si>
  <si>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</si>
  <si>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</si>
  <si>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</si>
  <si>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</si>
  <si>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</si>
  <si>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</si>
  <si>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</si>
  <si>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</si>
  <si>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</si>
  <si>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</si>
  <si>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</si>
  <si>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</si>
  <si>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</si>
  <si>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</si>
  <si>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</si>
  <si>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</si>
  <si>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</si>
  <si>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</si>
  <si>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</si>
  <si>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</si>
  <si>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</si>
  <si>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</si>
  <si>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</si>
  <si>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</si>
  <si>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</si>
  <si>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</si>
  <si>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</si>
  <si>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</si>
  <si>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</si>
  <si>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</si>
  <si>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</si>
  <si>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</si>
  <si>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</si>
  <si>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</si>
  <si>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</si>
  <si>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</si>
  <si>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</si>
  <si>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</si>
  <si>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</si>
  <si>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</si>
  <si>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</si>
  <si>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</si>
  <si>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</si>
  <si>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</si>
  <si>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</si>
  <si>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</si>
  <si>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</si>
  <si>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</si>
  <si>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</si>
  <si>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</si>
  <si>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</si>
  <si>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</si>
  <si>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</si>
  <si>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</si>
  <si>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</si>
  <si>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</si>
  <si>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</si>
  <si>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</si>
  <si>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</si>
  <si>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</si>
  <si>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</si>
  <si>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</si>
  <si>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</si>
  <si>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</si>
  <si>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</si>
  <si>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</si>
  <si>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</si>
  <si>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</si>
  <si>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</si>
  <si>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</si>
  <si>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</si>
  <si>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</si>
  <si>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</si>
  <si>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</si>
  <si>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</si>
  <si>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</si>
  <si>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</si>
  <si>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</si>
  <si>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</si>
  <si>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</si>
  <si>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</si>
  <si>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</si>
  <si>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</si>
  <si>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</si>
  <si>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</si>
  <si>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</si>
  <si>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</si>
  <si>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</si>
  <si>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</si>
  <si>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</si>
  <si>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</si>
  <si>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</si>
  <si>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</si>
  <si>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</si>
  <si>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</si>
  <si>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</si>
  <si>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</si>
  <si>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</si>
  <si>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</si>
  <si>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</si>
  <si>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</si>
  <si>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</si>
  <si>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</si>
  <si>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</si>
  <si>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</si>
  <si>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</si>
  <si>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</si>
  <si>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</si>
  <si>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</si>
  <si>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</si>
  <si>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</si>
  <si>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</si>
  <si>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</si>
  <si>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</si>
  <si>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</si>
  <si>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</si>
  <si>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</si>
  <si>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</si>
  <si>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</si>
  <si>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</si>
  <si>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</si>
  <si>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</si>
  <si>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</si>
  <si>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</si>
  <si>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</si>
  <si>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</si>
  <si>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</si>
  <si>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</si>
  <si>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</si>
  <si>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</si>
  <si>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</si>
  <si>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</si>
  <si>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</si>
  <si>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</si>
  <si>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</si>
  <si>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</si>
  <si>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</si>
  <si>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</si>
  <si>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</si>
  <si>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</si>
  <si>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</si>
  <si>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</si>
  <si>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</si>
  <si>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</si>
  <si>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</si>
  <si>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</si>
  <si>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</si>
  <si>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</si>
  <si>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</si>
  <si>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</si>
  <si>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</si>
  <si>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</si>
  <si>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</si>
  <si>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</si>
  <si>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</si>
  <si>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</si>
  <si>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</si>
  <si>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</si>
  <si>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</si>
  <si>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</si>
  <si>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</si>
  <si>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</si>
  <si>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</si>
  <si>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</si>
  <si>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</si>
  <si>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</si>
  <si>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</si>
  <si>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</si>
  <si>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</si>
  <si>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</si>
  <si>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</si>
  <si>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</si>
  <si>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</si>
  <si>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</si>
  <si>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</si>
  <si>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</si>
  <si>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</si>
  <si>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</si>
  <si>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</si>
  <si>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</si>
  <si>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</si>
  <si>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</si>
  <si>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</si>
  <si>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</si>
  <si>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</si>
  <si>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</si>
  <si>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</si>
  <si>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</si>
  <si>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</si>
  <si>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</si>
  <si>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</si>
  <si>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</si>
  <si>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</si>
  <si>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</si>
  <si>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</si>
  <si>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</si>
  <si>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</si>
  <si>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</si>
  <si>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</si>
  <si>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</si>
  <si>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</si>
  <si>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</si>
  <si>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</si>
  <si>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</si>
  <si>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</si>
  <si>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</si>
  <si>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</si>
  <si>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</si>
  <si>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</si>
  <si>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</si>
  <si>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</si>
  <si>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</si>
  <si>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</si>
  <si>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</si>
  <si>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</si>
  <si>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</si>
  <si>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</si>
  <si>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</si>
  <si>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</si>
  <si>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</si>
  <si>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</si>
  <si>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</si>
  <si>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</si>
  <si>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</si>
  <si>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</si>
  <si>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</si>
  <si>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</si>
  <si>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</si>
  <si>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</si>
  <si>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</si>
  <si>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</si>
  <si>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</si>
  <si>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</si>
  <si>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</si>
  <si>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</si>
  <si>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</si>
  <si>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</si>
  <si>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</si>
  <si>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</si>
  <si>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</si>
  <si>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</si>
  <si>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</si>
  <si>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</si>
  <si>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</si>
  <si>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</si>
  <si>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</si>
  <si>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</si>
  <si>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</si>
  <si>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</si>
  <si>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</si>
  <si>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</si>
  <si>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</si>
  <si>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</si>
  <si>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</si>
  <si>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</si>
  <si>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</si>
  <si>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</si>
  <si>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</si>
  <si>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</si>
  <si>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</si>
  <si>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</si>
  <si>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</si>
  <si>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</si>
  <si>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</si>
  <si>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</si>
  <si>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</si>
  <si>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</si>
  <si>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</si>
  <si>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</si>
  <si>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</si>
  <si>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</si>
  <si>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</si>
  <si>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</si>
  <si>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</si>
  <si>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</si>
  <si>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</si>
  <si>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</si>
  <si>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</si>
  <si>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</si>
  <si>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</si>
  <si>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</si>
  <si>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</si>
  <si>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</si>
  <si>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</si>
  <si>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</si>
  <si>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</si>
  <si>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</si>
  <si>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</si>
  <si>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</si>
  <si>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</si>
  <si>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</si>
  <si>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</si>
  <si>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</si>
  <si>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</si>
  <si>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</si>
  <si>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</si>
  <si>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</si>
  <si>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</si>
  <si>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</si>
  <si>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</si>
  <si>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</si>
  <si>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</si>
  <si>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</si>
  <si>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</si>
  <si>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</si>
  <si>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</si>
  <si>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</si>
  <si>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</si>
  <si>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</si>
  <si>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</si>
  <si>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</si>
  <si>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</si>
  <si>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</si>
  <si>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</si>
  <si>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</si>
  <si>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</si>
  <si>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</si>
  <si>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</si>
  <si>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</si>
  <si>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</si>
  <si>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</si>
  <si>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</si>
  <si>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</si>
  <si>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</si>
  <si>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</si>
  <si>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</si>
  <si>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</si>
  <si>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</si>
  <si>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</si>
  <si>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</si>
  <si>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</si>
  <si>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</si>
  <si>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</si>
  <si>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</si>
  <si>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</si>
  <si>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</si>
  <si>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</si>
  <si>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</si>
  <si>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</si>
  <si>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</si>
  <si>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</si>
  <si>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</si>
  <si>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</si>
  <si>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</si>
  <si>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</si>
  <si>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</si>
  <si>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</si>
  <si>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</si>
  <si>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</si>
  <si>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</si>
  <si>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</si>
  <si>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</si>
  <si>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</si>
  <si>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</si>
  <si>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</si>
  <si>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</si>
  <si>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</si>
  <si>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</si>
  <si>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</si>
  <si>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</si>
  <si>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</si>
  <si>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</si>
  <si>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</si>
  <si>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</si>
  <si>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</si>
  <si>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</si>
  <si>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</si>
  <si>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</si>
  <si>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</si>
  <si>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</si>
  <si>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</si>
  <si>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</si>
  <si>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</si>
  <si>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</si>
  <si>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</si>
  <si>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</si>
  <si>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</si>
  <si>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</si>
  <si>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</si>
  <si>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</si>
  <si>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</si>
  <si>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</si>
  <si>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</si>
  <si>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</si>
  <si>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</si>
  <si>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</si>
  <si>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</si>
  <si>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</si>
  <si>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</si>
  <si>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</si>
  <si>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</si>
  <si>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</si>
  <si>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</si>
  <si>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</si>
  <si>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</si>
  <si>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</si>
  <si>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</si>
  <si>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</si>
  <si>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</si>
  <si>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</si>
  <si>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</si>
  <si>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</si>
  <si>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</si>
  <si>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</si>
  <si>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</si>
  <si>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</si>
  <si>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</si>
  <si>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</si>
  <si>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</si>
  <si>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</si>
  <si>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</si>
  <si>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</si>
  <si>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</si>
  <si>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</si>
  <si>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</si>
  <si>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</si>
  <si>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</si>
  <si>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</si>
  <si>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</si>
  <si>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</si>
  <si>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</si>
  <si>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Correspondiente del 1 de Enero al 30 de Septiembre de 2023</t>
  </si>
  <si>
    <t>3.6</t>
  </si>
  <si>
    <t>3.7</t>
  </si>
  <si>
    <t>Demandas Judiciales en Proceso de Resolución</t>
  </si>
  <si>
    <t>Instituto Municipal de Planeación de Guanajuato,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</si>
</sst>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7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8" fillId="0" borderId="0" xfId="10" applyFont="1" applyAlignment="1">
      <alignment horizontal="left" vertical="top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11" sqref="E1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x14ac:dyDescent="0.2">
      <c r="A1" s="152" t="s">
        <v>663</v>
      </c>
      <c r="B1" s="152"/>
      <c r="C1" s="17"/>
      <c r="D1" s="14" t="s">
        <v>599</v>
      </c>
      <c r="E1" s="15">
        <v>2023</v>
      </c>
    </row>
    <row r="2" spans="1:5" x14ac:dyDescent="0.2">
      <c r="A2" s="153" t="s">
        <v>598</v>
      </c>
      <c r="B2" s="153"/>
      <c r="C2" s="36"/>
      <c r="D2" s="14" t="s">
        <v>600</v>
      </c>
      <c r="E2" s="17" t="s">
        <v>605</v>
      </c>
    </row>
    <row r="3" spans="1:5" x14ac:dyDescent="0.2">
      <c r="A3" s="152" t="s">
        <v>659</v>
      </c>
      <c r="B3" s="152"/>
      <c r="C3" s="17"/>
      <c r="D3" s="14" t="s">
        <v>601</v>
      </c>
      <c r="E3" s="15">
        <v>3</v>
      </c>
    </row>
    <row r="4" spans="1:5" x14ac:dyDescent="0.2">
      <c r="A4" s="152" t="s">
        <v>620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621</v>
      </c>
    </row>
    <row r="41" spans="1:2" ht="12" thickBot="1" x14ac:dyDescent="0.25">
      <c r="A41" s="11"/>
      <c r="B41" s="12"/>
    </row>
    <row r="44" spans="1:2" x14ac:dyDescent="0.2">
      <c r="B44" s="4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4"/>
  <sheetViews>
    <sheetView showGridLines="0" workbookViewId="0">
      <selection sqref="A1:XFD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x14ac:dyDescent="0.25">
      <c r="A1" s="157" t="s">
        <v>663</v>
      </c>
      <c r="B1" s="158"/>
      <c r="C1" s="159"/>
    </row>
    <row r="2" spans="1:3" s="37" customFormat="1" x14ac:dyDescent="0.25">
      <c r="A2" s="160" t="s">
        <v>610</v>
      </c>
      <c r="B2" s="161"/>
      <c r="C2" s="162"/>
    </row>
    <row r="3" spans="1:3" s="37" customFormat="1" x14ac:dyDescent="0.25">
      <c r="A3" s="160" t="s">
        <v>659</v>
      </c>
      <c r="B3" s="161"/>
      <c r="C3" s="162"/>
    </row>
    <row r="4" spans="1:3" s="39" customFormat="1" x14ac:dyDescent="0.2">
      <c r="A4" s="163" t="s">
        <v>611</v>
      </c>
      <c r="B4" s="164"/>
      <c r="C4" s="165"/>
    </row>
    <row r="5" spans="1:3" x14ac:dyDescent="0.2">
      <c r="A5" s="54" t="s">
        <v>520</v>
      </c>
      <c r="B5" s="54"/>
      <c r="C5" s="132">
        <v>6045400.75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3">
        <f>SUM(C8:C13)</f>
        <v>0</v>
      </c>
    </row>
    <row r="8" spans="1:3" x14ac:dyDescent="0.2">
      <c r="A8" s="71" t="s">
        <v>522</v>
      </c>
      <c r="B8" s="70" t="s">
        <v>341</v>
      </c>
      <c r="C8" s="134">
        <v>0</v>
      </c>
    </row>
    <row r="9" spans="1:3" x14ac:dyDescent="0.2">
      <c r="A9" s="58" t="s">
        <v>523</v>
      </c>
      <c r="B9" s="59" t="s">
        <v>532</v>
      </c>
      <c r="C9" s="134">
        <v>0</v>
      </c>
    </row>
    <row r="10" spans="1:3" x14ac:dyDescent="0.2">
      <c r="A10" s="58" t="s">
        <v>524</v>
      </c>
      <c r="B10" s="59" t="s">
        <v>349</v>
      </c>
      <c r="C10" s="134">
        <v>0</v>
      </c>
    </row>
    <row r="11" spans="1:3" x14ac:dyDescent="0.2">
      <c r="A11" s="58" t="s">
        <v>525</v>
      </c>
      <c r="B11" s="59" t="s">
        <v>350</v>
      </c>
      <c r="C11" s="134">
        <v>0</v>
      </c>
    </row>
    <row r="12" spans="1:3" x14ac:dyDescent="0.2">
      <c r="A12" s="58" t="s">
        <v>526</v>
      </c>
      <c r="B12" s="59" t="s">
        <v>351</v>
      </c>
      <c r="C12" s="134">
        <v>0</v>
      </c>
    </row>
    <row r="13" spans="1:3" x14ac:dyDescent="0.2">
      <c r="A13" s="60" t="s">
        <v>527</v>
      </c>
      <c r="B13" s="61" t="s">
        <v>528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531</v>
      </c>
      <c r="C16" s="134">
        <v>0</v>
      </c>
    </row>
    <row r="17" spans="1:3" x14ac:dyDescent="0.2">
      <c r="A17" s="66">
        <v>3.2</v>
      </c>
      <c r="B17" s="59" t="s">
        <v>529</v>
      </c>
      <c r="C17" s="134">
        <v>0</v>
      </c>
    </row>
    <row r="18" spans="1:3" x14ac:dyDescent="0.2">
      <c r="A18" s="66">
        <v>3.3</v>
      </c>
      <c r="B18" s="61" t="s">
        <v>530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657</v>
      </c>
      <c r="B20" s="69"/>
      <c r="C20" s="132">
        <f>C5+C7-C15</f>
        <v>6045400.75</v>
      </c>
    </row>
    <row r="22" spans="1:3" ht="15" customHeight="1" x14ac:dyDescent="0.2">
      <c r="A22" s="166" t="s">
        <v>622</v>
      </c>
      <c r="B22" s="166"/>
      <c r="C22" s="166"/>
    </row>
    <row r="23" spans="1:3" x14ac:dyDescent="0.2">
      <c r="A23" s="166"/>
      <c r="B23" s="166"/>
      <c r="C23" s="166"/>
    </row>
    <row r="24" spans="1:3" x14ac:dyDescent="0.2">
      <c r="A24" s="166"/>
      <c r="B24" s="166"/>
      <c r="C24" s="166"/>
    </row>
  </sheetData>
  <mergeCells count="5">
    <mergeCell ref="A1:C1"/>
    <mergeCell ref="A2:C2"/>
    <mergeCell ref="A3:C3"/>
    <mergeCell ref="A4:C4"/>
    <mergeCell ref="A22:C2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showGridLines="0" workbookViewId="0">
      <selection sqref="A1:XFD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x14ac:dyDescent="0.25">
      <c r="A1" s="167" t="s">
        <v>663</v>
      </c>
      <c r="B1" s="168"/>
      <c r="C1" s="169"/>
    </row>
    <row r="2" spans="1:3" s="40" customFormat="1" x14ac:dyDescent="0.25">
      <c r="A2" s="170" t="s">
        <v>612</v>
      </c>
      <c r="B2" s="171"/>
      <c r="C2" s="172"/>
    </row>
    <row r="3" spans="1:3" s="40" customFormat="1" x14ac:dyDescent="0.25">
      <c r="A3" s="170" t="s">
        <v>659</v>
      </c>
      <c r="B3" s="171"/>
      <c r="C3" s="172"/>
    </row>
    <row r="4" spans="1:3" x14ac:dyDescent="0.2">
      <c r="A4" s="163" t="s">
        <v>611</v>
      </c>
      <c r="B4" s="164"/>
      <c r="C4" s="165"/>
    </row>
    <row r="5" spans="1:3" x14ac:dyDescent="0.2">
      <c r="A5" s="79" t="s">
        <v>533</v>
      </c>
      <c r="B5" s="54"/>
      <c r="C5" s="136">
        <v>5006691.1100000003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3">
        <f>SUM(C8:C28)</f>
        <v>43529</v>
      </c>
    </row>
    <row r="8" spans="1:3" x14ac:dyDescent="0.2">
      <c r="A8" s="121">
        <v>2.1</v>
      </c>
      <c r="B8" s="80" t="s">
        <v>369</v>
      </c>
      <c r="C8" s="137">
        <v>0</v>
      </c>
    </row>
    <row r="9" spans="1:3" x14ac:dyDescent="0.2">
      <c r="A9" s="121">
        <v>2.2000000000000002</v>
      </c>
      <c r="B9" s="80" t="s">
        <v>366</v>
      </c>
      <c r="C9" s="137">
        <v>0</v>
      </c>
    </row>
    <row r="10" spans="1:3" x14ac:dyDescent="0.2">
      <c r="A10" s="85">
        <v>2.2999999999999998</v>
      </c>
      <c r="B10" s="72" t="s">
        <v>236</v>
      </c>
      <c r="C10" s="137">
        <v>43529</v>
      </c>
    </row>
    <row r="11" spans="1:3" x14ac:dyDescent="0.2">
      <c r="A11" s="85">
        <v>2.4</v>
      </c>
      <c r="B11" s="72" t="s">
        <v>237</v>
      </c>
      <c r="C11" s="137">
        <v>0</v>
      </c>
    </row>
    <row r="12" spans="1:3" x14ac:dyDescent="0.2">
      <c r="A12" s="85">
        <v>2.5</v>
      </c>
      <c r="B12" s="72" t="s">
        <v>238</v>
      </c>
      <c r="C12" s="137">
        <v>0</v>
      </c>
    </row>
    <row r="13" spans="1:3" x14ac:dyDescent="0.2">
      <c r="A13" s="85">
        <v>2.6</v>
      </c>
      <c r="B13" s="72" t="s">
        <v>239</v>
      </c>
      <c r="C13" s="137">
        <v>0</v>
      </c>
    </row>
    <row r="14" spans="1:3" x14ac:dyDescent="0.2">
      <c r="A14" s="85">
        <v>2.7</v>
      </c>
      <c r="B14" s="72" t="s">
        <v>240</v>
      </c>
      <c r="C14" s="137">
        <v>0</v>
      </c>
    </row>
    <row r="15" spans="1:3" x14ac:dyDescent="0.2">
      <c r="A15" s="85">
        <v>2.8</v>
      </c>
      <c r="B15" s="72" t="s">
        <v>241</v>
      </c>
      <c r="C15" s="137">
        <v>0</v>
      </c>
    </row>
    <row r="16" spans="1:3" x14ac:dyDescent="0.2">
      <c r="A16" s="85">
        <v>2.9</v>
      </c>
      <c r="B16" s="72" t="s">
        <v>243</v>
      </c>
      <c r="C16" s="137">
        <v>0</v>
      </c>
    </row>
    <row r="17" spans="1:3" x14ac:dyDescent="0.2">
      <c r="A17" s="85" t="s">
        <v>535</v>
      </c>
      <c r="B17" s="72" t="s">
        <v>536</v>
      </c>
      <c r="C17" s="137">
        <v>0</v>
      </c>
    </row>
    <row r="18" spans="1:3" x14ac:dyDescent="0.2">
      <c r="A18" s="85" t="s">
        <v>559</v>
      </c>
      <c r="B18" s="72" t="s">
        <v>245</v>
      </c>
      <c r="C18" s="137">
        <v>0</v>
      </c>
    </row>
    <row r="19" spans="1:3" x14ac:dyDescent="0.2">
      <c r="A19" s="85" t="s">
        <v>560</v>
      </c>
      <c r="B19" s="72" t="s">
        <v>537</v>
      </c>
      <c r="C19" s="137">
        <v>0</v>
      </c>
    </row>
    <row r="20" spans="1:3" x14ac:dyDescent="0.2">
      <c r="A20" s="85" t="s">
        <v>561</v>
      </c>
      <c r="B20" s="72" t="s">
        <v>538</v>
      </c>
      <c r="C20" s="137">
        <v>0</v>
      </c>
    </row>
    <row r="21" spans="1:3" x14ac:dyDescent="0.2">
      <c r="A21" s="85" t="s">
        <v>562</v>
      </c>
      <c r="B21" s="72" t="s">
        <v>539</v>
      </c>
      <c r="C21" s="137">
        <v>0</v>
      </c>
    </row>
    <row r="22" spans="1:3" x14ac:dyDescent="0.2">
      <c r="A22" s="85" t="s">
        <v>540</v>
      </c>
      <c r="B22" s="72" t="s">
        <v>541</v>
      </c>
      <c r="C22" s="137">
        <v>0</v>
      </c>
    </row>
    <row r="23" spans="1:3" x14ac:dyDescent="0.2">
      <c r="A23" s="85" t="s">
        <v>542</v>
      </c>
      <c r="B23" s="72" t="s">
        <v>543</v>
      </c>
      <c r="C23" s="137">
        <v>0</v>
      </c>
    </row>
    <row r="24" spans="1:3" x14ac:dyDescent="0.2">
      <c r="A24" s="85" t="s">
        <v>544</v>
      </c>
      <c r="B24" s="72" t="s">
        <v>545</v>
      </c>
      <c r="C24" s="137">
        <v>0</v>
      </c>
    </row>
    <row r="25" spans="1:3" x14ac:dyDescent="0.2">
      <c r="A25" s="85" t="s">
        <v>546</v>
      </c>
      <c r="B25" s="72" t="s">
        <v>547</v>
      </c>
      <c r="C25" s="137">
        <v>0</v>
      </c>
    </row>
    <row r="26" spans="1:3" x14ac:dyDescent="0.2">
      <c r="A26" s="85" t="s">
        <v>548</v>
      </c>
      <c r="B26" s="72" t="s">
        <v>549</v>
      </c>
      <c r="C26" s="137">
        <v>0</v>
      </c>
    </row>
    <row r="27" spans="1:3" x14ac:dyDescent="0.2">
      <c r="A27" s="85" t="s">
        <v>550</v>
      </c>
      <c r="B27" s="72" t="s">
        <v>551</v>
      </c>
      <c r="C27" s="137">
        <v>0</v>
      </c>
    </row>
    <row r="28" spans="1:3" x14ac:dyDescent="0.2">
      <c r="A28" s="85" t="s">
        <v>552</v>
      </c>
      <c r="B28" s="80" t="s">
        <v>553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8">
        <f>SUM(C31:C35)</f>
        <v>0</v>
      </c>
    </row>
    <row r="31" spans="1:3" x14ac:dyDescent="0.2">
      <c r="A31" s="85" t="s">
        <v>555</v>
      </c>
      <c r="B31" s="72" t="s">
        <v>438</v>
      </c>
      <c r="C31" s="137">
        <v>0</v>
      </c>
    </row>
    <row r="32" spans="1:3" x14ac:dyDescent="0.2">
      <c r="A32" s="85" t="s">
        <v>556</v>
      </c>
      <c r="B32" s="72" t="s">
        <v>80</v>
      </c>
      <c r="C32" s="137">
        <v>0</v>
      </c>
    </row>
    <row r="33" spans="1:3" x14ac:dyDescent="0.2">
      <c r="A33" s="85" t="s">
        <v>557</v>
      </c>
      <c r="B33" s="72" t="s">
        <v>448</v>
      </c>
      <c r="C33" s="137">
        <v>0</v>
      </c>
    </row>
    <row r="34" spans="1:3" x14ac:dyDescent="0.2">
      <c r="A34" s="85" t="s">
        <v>660</v>
      </c>
      <c r="B34" s="72" t="s">
        <v>454</v>
      </c>
      <c r="C34" s="137">
        <v>0</v>
      </c>
    </row>
    <row r="35" spans="1:3" x14ac:dyDescent="0.2">
      <c r="A35" s="85" t="s">
        <v>661</v>
      </c>
      <c r="B35" s="80" t="s">
        <v>558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658</v>
      </c>
      <c r="B37" s="54"/>
      <c r="C37" s="132">
        <f>C5-C7+C30</f>
        <v>4963162.1100000003</v>
      </c>
    </row>
    <row r="39" spans="1:3" ht="15" customHeight="1" x14ac:dyDescent="0.2">
      <c r="A39" s="166" t="s">
        <v>622</v>
      </c>
      <c r="B39" s="166"/>
      <c r="C39" s="166"/>
    </row>
    <row r="40" spans="1:3" x14ac:dyDescent="0.2">
      <c r="A40" s="166"/>
      <c r="B40" s="166"/>
      <c r="C40" s="166"/>
    </row>
  </sheetData>
  <mergeCells count="5">
    <mergeCell ref="A1:C1"/>
    <mergeCell ref="A2:C2"/>
    <mergeCell ref="A3:C3"/>
    <mergeCell ref="A4:C4"/>
    <mergeCell ref="A39:C4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abSelected="1" workbookViewId="0">
      <selection sqref="A1:XFD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x14ac:dyDescent="0.2">
      <c r="A1" s="156" t="s">
        <v>663</v>
      </c>
      <c r="B1" s="173"/>
      <c r="C1" s="173"/>
      <c r="D1" s="173"/>
      <c r="E1" s="173"/>
      <c r="F1" s="173"/>
      <c r="G1" s="27" t="s">
        <v>602</v>
      </c>
      <c r="H1" s="28">
        <v>2023</v>
      </c>
    </row>
    <row r="2" spans="1:10" x14ac:dyDescent="0.2">
      <c r="A2" s="156" t="s">
        <v>613</v>
      </c>
      <c r="B2" s="173"/>
      <c r="C2" s="173"/>
      <c r="D2" s="173"/>
      <c r="E2" s="173"/>
      <c r="F2" s="173"/>
      <c r="G2" s="27" t="s">
        <v>603</v>
      </c>
      <c r="H2" s="28" t="s">
        <v>605</v>
      </c>
    </row>
    <row r="3" spans="1:10" x14ac:dyDescent="0.2">
      <c r="A3" s="174" t="s">
        <v>659</v>
      </c>
      <c r="B3" s="175"/>
      <c r="C3" s="175"/>
      <c r="D3" s="175"/>
      <c r="E3" s="175"/>
      <c r="F3" s="175"/>
      <c r="G3" s="27" t="s">
        <v>604</v>
      </c>
      <c r="H3" s="28">
        <v>3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662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8038000.9500000002</v>
      </c>
      <c r="E36" s="34">
        <v>0</v>
      </c>
      <c r="F36" s="34">
        <f t="shared" si="0"/>
        <v>8038000.9500000002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7401967.5499999998</v>
      </c>
      <c r="E37" s="34">
        <v>-9411467.75</v>
      </c>
      <c r="F37" s="34">
        <f t="shared" si="0"/>
        <v>-2009500.2000000002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33800</v>
      </c>
      <c r="E38" s="34">
        <v>-16900</v>
      </c>
      <c r="F38" s="34">
        <f t="shared" si="0"/>
        <v>16900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-1356566.8</v>
      </c>
      <c r="E40" s="34">
        <v>-4688833.95</v>
      </c>
      <c r="F40" s="34">
        <f t="shared" si="0"/>
        <v>-6045400.75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-8038000.9500000002</v>
      </c>
      <c r="F41" s="34">
        <f t="shared" si="0"/>
        <v>-8038000.9500000002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10200866.960000001</v>
      </c>
      <c r="E42" s="34">
        <v>-7160257.1200000001</v>
      </c>
      <c r="F42" s="34">
        <f t="shared" si="0"/>
        <v>3040609.8400000008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2071100.77</v>
      </c>
      <c r="E43" s="34">
        <v>-2088000.77</v>
      </c>
      <c r="F43" s="34">
        <f t="shared" si="0"/>
        <v>-16900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1829021.74</v>
      </c>
      <c r="E44" s="34">
        <v>-1821421.74</v>
      </c>
      <c r="F44" s="34">
        <f t="shared" si="0"/>
        <v>7600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2660398.83</v>
      </c>
      <c r="E45" s="34">
        <v>-2660398.83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715792.5</v>
      </c>
      <c r="E46" s="34">
        <v>-715792.5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2957071.32</v>
      </c>
      <c r="E47" s="34">
        <v>2049619.79</v>
      </c>
      <c r="F47" s="34">
        <f t="shared" si="0"/>
        <v>5006691.1099999994</v>
      </c>
    </row>
    <row r="49" spans="2:2" x14ac:dyDescent="0.2">
      <c r="B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6" t="s">
        <v>34</v>
      </c>
      <c r="B5" s="176"/>
      <c r="C5" s="176"/>
      <c r="D5" s="176"/>
      <c r="E5" s="176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77" t="s">
        <v>36</v>
      </c>
      <c r="C10" s="177"/>
      <c r="D10" s="177"/>
      <c r="E10" s="177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77" t="s">
        <v>38</v>
      </c>
      <c r="C12" s="177"/>
      <c r="D12" s="177"/>
      <c r="E12" s="177"/>
    </row>
    <row r="13" spans="1:8" s="112" customFormat="1" ht="26.1" customHeight="1" x14ac:dyDescent="0.2">
      <c r="A13" s="116" t="s">
        <v>592</v>
      </c>
      <c r="B13" s="177" t="s">
        <v>39</v>
      </c>
      <c r="C13" s="177"/>
      <c r="D13" s="177"/>
      <c r="E13" s="177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view="pageBreakPreview" topLeftCell="A100" zoomScale="60" zoomScaleNormal="106" workbookViewId="0">
      <selection sqref="A1:XFD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11.85546875" style="20" bestFit="1" customWidth="1"/>
    <col min="10" max="16384" width="9.140625" style="20"/>
  </cols>
  <sheetData>
    <row r="1" spans="1:8" s="16" customFormat="1" x14ac:dyDescent="0.25">
      <c r="A1" s="154" t="s">
        <v>663</v>
      </c>
      <c r="B1" s="155"/>
      <c r="C1" s="155"/>
      <c r="D1" s="155"/>
      <c r="E1" s="155"/>
      <c r="F1" s="155"/>
      <c r="G1" s="14" t="s">
        <v>602</v>
      </c>
      <c r="H1" s="25">
        <v>2023</v>
      </c>
    </row>
    <row r="2" spans="1:8" s="16" customFormat="1" x14ac:dyDescent="0.25">
      <c r="A2" s="154" t="s">
        <v>606</v>
      </c>
      <c r="B2" s="155"/>
      <c r="C2" s="155"/>
      <c r="D2" s="155"/>
      <c r="E2" s="155"/>
      <c r="F2" s="155"/>
      <c r="G2" s="14" t="s">
        <v>603</v>
      </c>
      <c r="H2" s="25" t="s">
        <v>605</v>
      </c>
    </row>
    <row r="3" spans="1:8" s="16" customFormat="1" x14ac:dyDescent="0.25">
      <c r="A3" s="154" t="s">
        <v>659</v>
      </c>
      <c r="B3" s="155"/>
      <c r="C3" s="155"/>
      <c r="D3" s="155"/>
      <c r="E3" s="155"/>
      <c r="F3" s="155"/>
      <c r="G3" s="14" t="s">
        <v>604</v>
      </c>
      <c r="H3" s="25">
        <v>3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990533.33</v>
      </c>
      <c r="D15" s="24">
        <v>990533.33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51805.25</v>
      </c>
      <c r="D20" s="24">
        <v>51805.25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229121.76</v>
      </c>
      <c r="D23" s="24">
        <v>229121.76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5000</v>
      </c>
      <c r="D24" s="24">
        <v>5000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1337242.07</v>
      </c>
      <c r="D62" s="24">
        <f t="shared" ref="D62:E62" si="0">SUM(D63:D70)</f>
        <v>0</v>
      </c>
      <c r="E62" s="24">
        <f t="shared" si="0"/>
        <v>814856.56</v>
      </c>
    </row>
    <row r="63" spans="1:9" x14ac:dyDescent="0.2">
      <c r="A63" s="22">
        <v>1241</v>
      </c>
      <c r="B63" s="20" t="s">
        <v>236</v>
      </c>
      <c r="C63" s="24">
        <v>836204.23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41266.639999999999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223000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814856.56</v>
      </c>
    </row>
    <row r="68" spans="1:9" x14ac:dyDescent="0.2">
      <c r="A68" s="22">
        <v>1246</v>
      </c>
      <c r="B68" s="20" t="s">
        <v>241</v>
      </c>
      <c r="C68" s="24">
        <v>236771.20000000001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26050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26050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1094288.92</v>
      </c>
      <c r="D110" s="24">
        <f>SUM(D111:D119)</f>
        <v>1094288.92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219253.34</v>
      </c>
      <c r="D111" s="24">
        <f>C111</f>
        <v>219253.34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-0.26</v>
      </c>
      <c r="D112" s="24">
        <f t="shared" ref="D112:D119" si="1">C112</f>
        <v>-0.26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-173431</v>
      </c>
      <c r="D117" s="24">
        <f t="shared" si="1"/>
        <v>-173431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1048466.84</v>
      </c>
      <c r="D119" s="24">
        <f t="shared" si="1"/>
        <v>1048466.84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9" fitToHeight="0" orientation="landscape" r:id="rId1"/>
  <rowBreaks count="2" manualBreakCount="2">
    <brk id="65" max="8" man="1"/>
    <brk id="12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18"/>
  <sheetViews>
    <sheetView view="pageBreakPreview" zoomScale="60" zoomScaleNormal="100" workbookViewId="0">
      <selection sqref="A1:XFD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3" width="15.7109375" style="20" customWidth="1"/>
    <col min="4" max="4" width="21.85546875" style="20" bestFit="1" customWidth="1"/>
    <col min="5" max="5" width="11.85546875" style="20" bestFit="1" customWidth="1"/>
    <col min="6" max="16384" width="9.140625" style="20"/>
  </cols>
  <sheetData>
    <row r="1" spans="1:5" s="26" customFormat="1" x14ac:dyDescent="0.25">
      <c r="A1" s="153" t="s">
        <v>663</v>
      </c>
      <c r="B1" s="153"/>
      <c r="C1" s="153"/>
      <c r="D1" s="14" t="s">
        <v>602</v>
      </c>
      <c r="E1" s="25">
        <v>2023</v>
      </c>
    </row>
    <row r="2" spans="1:5" s="16" customFormat="1" x14ac:dyDescent="0.25">
      <c r="A2" s="153" t="s">
        <v>607</v>
      </c>
      <c r="B2" s="153"/>
      <c r="C2" s="153"/>
      <c r="D2" s="14" t="s">
        <v>603</v>
      </c>
      <c r="E2" s="25" t="s">
        <v>605</v>
      </c>
    </row>
    <row r="3" spans="1:5" s="16" customFormat="1" x14ac:dyDescent="0.25">
      <c r="A3" s="153" t="s">
        <v>659</v>
      </c>
      <c r="B3" s="153"/>
      <c r="C3" s="153"/>
      <c r="D3" s="14" t="s">
        <v>604</v>
      </c>
      <c r="E3" s="25">
        <v>3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6045400.75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6045400.75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6045400.75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4963162.1100000003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4963162.1100000003</v>
      </c>
      <c r="D99" s="53">
        <f>C99/$C$98</f>
        <v>1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4444145.87</v>
      </c>
      <c r="D100" s="53">
        <f t="shared" ref="D100:D163" si="0">C100/$C$98</f>
        <v>0.89542629708703991</v>
      </c>
      <c r="E100" s="49"/>
    </row>
    <row r="101" spans="1:5" x14ac:dyDescent="0.2">
      <c r="A101" s="51">
        <v>5111</v>
      </c>
      <c r="B101" s="49" t="s">
        <v>360</v>
      </c>
      <c r="C101" s="52">
        <v>1292861.29</v>
      </c>
      <c r="D101" s="53">
        <f t="shared" si="0"/>
        <v>0.26049144906935146</v>
      </c>
      <c r="E101" s="49"/>
    </row>
    <row r="102" spans="1:5" x14ac:dyDescent="0.2">
      <c r="A102" s="51">
        <v>5112</v>
      </c>
      <c r="B102" s="49" t="s">
        <v>361</v>
      </c>
      <c r="C102" s="52">
        <v>317291.05</v>
      </c>
      <c r="D102" s="53">
        <f t="shared" si="0"/>
        <v>6.3929213466694515E-2</v>
      </c>
      <c r="E102" s="49"/>
    </row>
    <row r="103" spans="1:5" x14ac:dyDescent="0.2">
      <c r="A103" s="51">
        <v>5113</v>
      </c>
      <c r="B103" s="49" t="s">
        <v>362</v>
      </c>
      <c r="C103" s="52">
        <v>9511.86</v>
      </c>
      <c r="D103" s="53">
        <f t="shared" si="0"/>
        <v>1.9164919035860387E-3</v>
      </c>
      <c r="E103" s="49"/>
    </row>
    <row r="104" spans="1:5" x14ac:dyDescent="0.2">
      <c r="A104" s="51">
        <v>5114</v>
      </c>
      <c r="B104" s="49" t="s">
        <v>363</v>
      </c>
      <c r="C104" s="52">
        <v>889241.05</v>
      </c>
      <c r="D104" s="53">
        <f t="shared" si="0"/>
        <v>0.17916824602773251</v>
      </c>
      <c r="E104" s="49"/>
    </row>
    <row r="105" spans="1:5" x14ac:dyDescent="0.2">
      <c r="A105" s="51">
        <v>5115</v>
      </c>
      <c r="B105" s="49" t="s">
        <v>364</v>
      </c>
      <c r="C105" s="52">
        <v>1935240.62</v>
      </c>
      <c r="D105" s="53">
        <f t="shared" si="0"/>
        <v>0.38992089661967538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102892.29000000001</v>
      </c>
      <c r="D107" s="53">
        <f t="shared" si="0"/>
        <v>2.0731196708785319E-2</v>
      </c>
      <c r="E107" s="49"/>
    </row>
    <row r="108" spans="1:5" x14ac:dyDescent="0.2">
      <c r="A108" s="51">
        <v>5121</v>
      </c>
      <c r="B108" s="49" t="s">
        <v>367</v>
      </c>
      <c r="C108" s="52">
        <v>58414.400000000001</v>
      </c>
      <c r="D108" s="53">
        <f t="shared" si="0"/>
        <v>1.1769593397383508E-2</v>
      </c>
      <c r="E108" s="49"/>
    </row>
    <row r="109" spans="1:5" x14ac:dyDescent="0.2">
      <c r="A109" s="51">
        <v>5122</v>
      </c>
      <c r="B109" s="49" t="s">
        <v>368</v>
      </c>
      <c r="C109" s="52">
        <v>24678.59</v>
      </c>
      <c r="D109" s="53">
        <f t="shared" si="0"/>
        <v>4.9723521926226177E-3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580</v>
      </c>
      <c r="D111" s="53">
        <f t="shared" si="0"/>
        <v>1.168609824030108E-4</v>
      </c>
      <c r="E111" s="49"/>
    </row>
    <row r="112" spans="1:5" x14ac:dyDescent="0.2">
      <c r="A112" s="51">
        <v>5125</v>
      </c>
      <c r="B112" s="49" t="s">
        <v>371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372</v>
      </c>
      <c r="C113" s="52">
        <v>15684.96</v>
      </c>
      <c r="D113" s="53">
        <f t="shared" si="0"/>
        <v>3.1602755768136695E-3</v>
      </c>
      <c r="E113" s="49"/>
    </row>
    <row r="114" spans="1:5" x14ac:dyDescent="0.2">
      <c r="A114" s="51">
        <v>5127</v>
      </c>
      <c r="B114" s="49" t="s">
        <v>373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3534.34</v>
      </c>
      <c r="D116" s="53">
        <f t="shared" si="0"/>
        <v>7.1211455956251245E-4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416123.94999999995</v>
      </c>
      <c r="D117" s="53">
        <f t="shared" si="0"/>
        <v>8.384250620417473E-2</v>
      </c>
      <c r="E117" s="49"/>
    </row>
    <row r="118" spans="1:5" x14ac:dyDescent="0.2">
      <c r="A118" s="51">
        <v>5131</v>
      </c>
      <c r="B118" s="49" t="s">
        <v>377</v>
      </c>
      <c r="C118" s="52">
        <v>127600.4</v>
      </c>
      <c r="D118" s="53">
        <f t="shared" si="0"/>
        <v>2.5709496722443343E-2</v>
      </c>
      <c r="E118" s="49"/>
    </row>
    <row r="119" spans="1:5" x14ac:dyDescent="0.2">
      <c r="A119" s="51">
        <v>5132</v>
      </c>
      <c r="B119" s="49" t="s">
        <v>378</v>
      </c>
      <c r="C119" s="52">
        <v>139794.20000000001</v>
      </c>
      <c r="D119" s="53">
        <f t="shared" si="0"/>
        <v>2.8166357838349955E-2</v>
      </c>
      <c r="E119" s="49"/>
    </row>
    <row r="120" spans="1:5" x14ac:dyDescent="0.2">
      <c r="A120" s="51">
        <v>5133</v>
      </c>
      <c r="B120" s="49" t="s">
        <v>379</v>
      </c>
      <c r="C120" s="52">
        <v>16240</v>
      </c>
      <c r="D120" s="53">
        <f t="shared" si="0"/>
        <v>3.2721075072843025E-3</v>
      </c>
      <c r="E120" s="49"/>
    </row>
    <row r="121" spans="1:5" x14ac:dyDescent="0.2">
      <c r="A121" s="51">
        <v>5134</v>
      </c>
      <c r="B121" s="49" t="s">
        <v>380</v>
      </c>
      <c r="C121" s="52">
        <v>17437.169999999998</v>
      </c>
      <c r="D121" s="53">
        <f t="shared" si="0"/>
        <v>3.5133186491867374E-3</v>
      </c>
      <c r="E121" s="49"/>
    </row>
    <row r="122" spans="1:5" x14ac:dyDescent="0.2">
      <c r="A122" s="51">
        <v>5135</v>
      </c>
      <c r="B122" s="49" t="s">
        <v>381</v>
      </c>
      <c r="C122" s="52">
        <v>27483.68</v>
      </c>
      <c r="D122" s="53">
        <f t="shared" si="0"/>
        <v>5.5375342152585863E-3</v>
      </c>
      <c r="E122" s="49"/>
    </row>
    <row r="123" spans="1:5" x14ac:dyDescent="0.2">
      <c r="A123" s="51">
        <v>5136</v>
      </c>
      <c r="B123" s="49" t="s">
        <v>382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383</v>
      </c>
      <c r="C124" s="52">
        <v>3235.5</v>
      </c>
      <c r="D124" s="53">
        <f t="shared" si="0"/>
        <v>6.5190294580162321E-4</v>
      </c>
      <c r="E124" s="49"/>
    </row>
    <row r="125" spans="1:5" x14ac:dyDescent="0.2">
      <c r="A125" s="51">
        <v>5138</v>
      </c>
      <c r="B125" s="49" t="s">
        <v>384</v>
      </c>
      <c r="C125" s="52">
        <v>0</v>
      </c>
      <c r="D125" s="53">
        <f t="shared" si="0"/>
        <v>0</v>
      </c>
      <c r="E125" s="49"/>
    </row>
    <row r="126" spans="1:5" x14ac:dyDescent="0.2">
      <c r="A126" s="51">
        <v>5139</v>
      </c>
      <c r="B126" s="49" t="s">
        <v>385</v>
      </c>
      <c r="C126" s="52">
        <v>84333</v>
      </c>
      <c r="D126" s="53">
        <f t="shared" si="0"/>
        <v>1.6991788325850188E-2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rowBreaks count="2" manualBreakCount="2">
    <brk id="84" max="16383" man="1"/>
    <brk id="1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sqref="A1:XFD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x14ac:dyDescent="0.2">
      <c r="A1" s="156" t="s">
        <v>663</v>
      </c>
      <c r="B1" s="156"/>
      <c r="C1" s="156"/>
      <c r="D1" s="27" t="s">
        <v>602</v>
      </c>
      <c r="E1" s="28">
        <v>2023</v>
      </c>
    </row>
    <row r="2" spans="1:5" x14ac:dyDescent="0.2">
      <c r="A2" s="156" t="s">
        <v>608</v>
      </c>
      <c r="B2" s="156"/>
      <c r="C2" s="156"/>
      <c r="D2" s="27" t="s">
        <v>603</v>
      </c>
      <c r="E2" s="28" t="s">
        <v>605</v>
      </c>
    </row>
    <row r="3" spans="1:5" x14ac:dyDescent="0.2">
      <c r="A3" s="156" t="s">
        <v>659</v>
      </c>
      <c r="B3" s="156"/>
      <c r="C3" s="156"/>
      <c r="D3" s="27" t="s">
        <v>604</v>
      </c>
      <c r="E3" s="28">
        <v>3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1082238.6399999999</v>
      </c>
    </row>
    <row r="15" spans="1:5" x14ac:dyDescent="0.2">
      <c r="A15" s="33">
        <v>3220</v>
      </c>
      <c r="B15" s="29" t="s">
        <v>468</v>
      </c>
      <c r="C15" s="34">
        <v>2182916.56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2"/>
  <sheetViews>
    <sheetView workbookViewId="0">
      <selection sqref="A1:XFD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x14ac:dyDescent="0.25">
      <c r="A1" s="156" t="s">
        <v>663</v>
      </c>
      <c r="B1" s="156"/>
      <c r="C1" s="156"/>
      <c r="D1" s="27" t="s">
        <v>602</v>
      </c>
      <c r="E1" s="28">
        <v>2023</v>
      </c>
    </row>
    <row r="2" spans="1:5" s="35" customFormat="1" x14ac:dyDescent="0.25">
      <c r="A2" s="156" t="s">
        <v>609</v>
      </c>
      <c r="B2" s="156"/>
      <c r="C2" s="156"/>
      <c r="D2" s="27" t="s">
        <v>603</v>
      </c>
      <c r="E2" s="28" t="s">
        <v>605</v>
      </c>
    </row>
    <row r="3" spans="1:5" s="35" customFormat="1" x14ac:dyDescent="0.25">
      <c r="A3" s="156" t="s">
        <v>659</v>
      </c>
      <c r="B3" s="156"/>
      <c r="C3" s="156"/>
      <c r="D3" s="27" t="s">
        <v>604</v>
      </c>
      <c r="E3" s="28">
        <v>3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2552993.27</v>
      </c>
      <c r="D9" s="34">
        <v>0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1389630.01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624</v>
      </c>
      <c r="C15" s="123">
        <f>SUM(C8:C14)</f>
        <v>2552993.27</v>
      </c>
      <c r="D15" s="123">
        <f>SUM(D8:D14)</f>
        <v>1389630.01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646</v>
      </c>
      <c r="C19" s="131" t="s">
        <v>645</v>
      </c>
      <c r="D19" s="131" t="s">
        <v>178</v>
      </c>
    </row>
    <row r="20" spans="1:4" x14ac:dyDescent="0.2">
      <c r="A20" s="41">
        <v>1230</v>
      </c>
      <c r="B20" s="42" t="s">
        <v>227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3">
        <f>SUM(C29:C36)</f>
        <v>43529</v>
      </c>
      <c r="D28" s="123">
        <f>SUM(D29:D36)</f>
        <v>43529</v>
      </c>
    </row>
    <row r="29" spans="1:4" x14ac:dyDescent="0.2">
      <c r="A29" s="33">
        <v>1241</v>
      </c>
      <c r="B29" s="29" t="s">
        <v>236</v>
      </c>
      <c r="C29" s="34">
        <v>43529</v>
      </c>
      <c r="D29" s="34">
        <v>43529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4" t="s">
        <v>625</v>
      </c>
      <c r="C43" s="123">
        <f>C20+C28+C37</f>
        <v>43529</v>
      </c>
      <c r="D43" s="123">
        <f>D20+D28+D37</f>
        <v>43529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626</v>
      </c>
      <c r="C47" s="123">
        <v>1082238.6399999999</v>
      </c>
      <c r="D47" s="123">
        <v>0</v>
      </c>
    </row>
    <row r="48" spans="1:5" x14ac:dyDescent="0.2">
      <c r="A48" s="33"/>
      <c r="B48" s="124" t="s">
        <v>614</v>
      </c>
      <c r="C48" s="123">
        <f>C51+C63+C91+C94+C49</f>
        <v>0</v>
      </c>
      <c r="D48" s="123">
        <f>D51+D63+D91+D94+D49</f>
        <v>171641.04</v>
      </c>
    </row>
    <row r="49" spans="1:4" x14ac:dyDescent="0.2">
      <c r="A49" s="140">
        <v>5100</v>
      </c>
      <c r="B49" s="141" t="s">
        <v>358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647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423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615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616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617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618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618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619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3">
        <f>C64+C73+C76+C82</f>
        <v>0</v>
      </c>
      <c r="D63" s="123">
        <f>D64+D73+D76+D82</f>
        <v>171641.04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171641.04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169036.04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2605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627</v>
      </c>
      <c r="C94" s="123">
        <f>SUM(C95:C99)</f>
        <v>0</v>
      </c>
      <c r="D94" s="123">
        <f>SUM(D95:D99)</f>
        <v>0</v>
      </c>
    </row>
    <row r="95" spans="1:4" x14ac:dyDescent="0.2">
      <c r="A95" s="33">
        <v>2111</v>
      </c>
      <c r="B95" s="29" t="s">
        <v>628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629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630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631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632</v>
      </c>
      <c r="C99" s="34">
        <v>0</v>
      </c>
      <c r="D99" s="34">
        <v>0</v>
      </c>
    </row>
    <row r="100" spans="1:4" x14ac:dyDescent="0.2">
      <c r="A100" s="33"/>
      <c r="B100" s="124" t="s">
        <v>633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648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649</v>
      </c>
      <c r="C102" s="149">
        <v>0</v>
      </c>
      <c r="D102" s="149">
        <v>0</v>
      </c>
    </row>
    <row r="103" spans="1:4" x14ac:dyDescent="0.2">
      <c r="A103" s="143"/>
      <c r="B103" s="148" t="s">
        <v>650</v>
      </c>
      <c r="C103" s="149">
        <v>0</v>
      </c>
      <c r="D103" s="149">
        <v>0</v>
      </c>
    </row>
    <row r="104" spans="1:4" x14ac:dyDescent="0.2">
      <c r="A104" s="143"/>
      <c r="B104" s="148" t="s">
        <v>651</v>
      </c>
      <c r="C104" s="149">
        <v>0</v>
      </c>
      <c r="D104" s="149">
        <v>0</v>
      </c>
    </row>
    <row r="105" spans="1:4" x14ac:dyDescent="0.2">
      <c r="A105" s="143"/>
      <c r="B105" s="148" t="s">
        <v>652</v>
      </c>
      <c r="C105" s="149">
        <v>0</v>
      </c>
      <c r="D105" s="149">
        <v>0</v>
      </c>
    </row>
    <row r="106" spans="1:4" x14ac:dyDescent="0.2">
      <c r="A106" s="143"/>
      <c r="B106" s="150" t="s">
        <v>653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251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654</v>
      </c>
      <c r="C108" s="149">
        <v>0</v>
      </c>
      <c r="D108" s="149">
        <v>0</v>
      </c>
    </row>
    <row r="109" spans="1:4" x14ac:dyDescent="0.2">
      <c r="A109" s="143"/>
      <c r="B109" s="150" t="s">
        <v>655</v>
      </c>
      <c r="C109" s="142">
        <f>+C110+C112</f>
        <v>0</v>
      </c>
      <c r="D109" s="142">
        <f>+D110+D112</f>
        <v>0</v>
      </c>
    </row>
    <row r="110" spans="1:4" x14ac:dyDescent="0.2">
      <c r="A110" s="140">
        <v>4300</v>
      </c>
      <c r="B110" s="146" t="s">
        <v>656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351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634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635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636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637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638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639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640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641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642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643</v>
      </c>
      <c r="C121" s="34">
        <v>0</v>
      </c>
      <c r="D121" s="34">
        <v>0</v>
      </c>
    </row>
    <row r="122" spans="1:4" x14ac:dyDescent="0.2">
      <c r="A122" s="33"/>
      <c r="B122" s="130" t="s">
        <v>644</v>
      </c>
      <c r="C122" s="123">
        <f>C47+C48+C100-C106-C109</f>
        <v>1082238.6399999999</v>
      </c>
      <c r="D122" s="123">
        <f>D47+D48+D100-D106-D109</f>
        <v>171641.04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ESF!Área_de_impresión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lastPrinted>2023-10-27T22:14:54Z</cp:lastPrinted>
  <dcterms:created xsi:type="dcterms:W3CDTF">2012-12-11T20:36:24Z</dcterms:created>
  <dcterms:modified xsi:type="dcterms:W3CDTF">2023-10-30T17:49:36Z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