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534A54CF-D7F9-49C0-AD86-807CADE5139D}" xr6:coauthVersionLast="47" xr6:coauthVersionMax="47" xr10:uidLastSave="{00000000-0000-0000-0000-000000000000}"/>
  <bookViews>
    <workbookView xWindow="315" yWindow="885" windowWidth="14700" windowHeight="11385" firstSheet="4" activeTab="7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F9" i="9" s="1"/>
  <c r="E10" i="9"/>
  <c r="E9" i="9" s="1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C9" i="9" l="1"/>
  <c r="C77" i="9" s="1"/>
  <c r="D10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C9" i="10"/>
  <c r="C33" i="10" s="1"/>
  <c r="E33" i="10"/>
  <c r="D123" i="7"/>
  <c r="D9" i="10"/>
  <c r="D62" i="7"/>
  <c r="G12" i="10"/>
  <c r="G9" i="10" s="1"/>
  <c r="G33" i="10" s="1"/>
  <c r="G44" i="9"/>
  <c r="G61" i="9"/>
  <c r="G27" i="9"/>
  <c r="G20" i="9"/>
  <c r="G19" i="9" s="1"/>
  <c r="G40" i="9"/>
  <c r="G37" i="9" s="1"/>
  <c r="G11" i="9"/>
  <c r="G10" i="9" s="1"/>
  <c r="G54" i="9"/>
  <c r="G53" i="9" s="1"/>
  <c r="G49" i="9"/>
  <c r="D27" i="9"/>
  <c r="D9" i="9" s="1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33" i="10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D59" i="5" s="1"/>
  <c r="F59" i="5"/>
  <c r="E59" i="5"/>
  <c r="C59" i="5"/>
  <c r="B59" i="5"/>
  <c r="G58" i="5"/>
  <c r="D58" i="5"/>
  <c r="D54" i="5" s="1"/>
  <c r="G57" i="5"/>
  <c r="D57" i="5"/>
  <c r="G56" i="5"/>
  <c r="D56" i="5"/>
  <c r="G55" i="5"/>
  <c r="D55" i="5"/>
  <c r="F54" i="5"/>
  <c r="E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75" i="5" l="1"/>
  <c r="G75" i="5"/>
  <c r="G16" i="5"/>
  <c r="D35" i="5"/>
  <c r="B65" i="5"/>
  <c r="C65" i="5"/>
  <c r="E65" i="5"/>
  <c r="B41" i="5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B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H8" i="1" s="1"/>
  <c r="H20" i="1" s="1"/>
  <c r="G9" i="1"/>
  <c r="G8" i="1" s="1"/>
  <c r="G20" i="1" s="1"/>
  <c r="E9" i="1"/>
  <c r="D9" i="1"/>
  <c r="C9" i="1"/>
  <c r="B9" i="1"/>
  <c r="F9" i="1" l="1"/>
  <c r="F13" i="1"/>
  <c r="C8" i="1"/>
  <c r="C20" i="1" s="1"/>
  <c r="D8" i="1"/>
  <c r="D20" i="1" s="1"/>
  <c r="F22" i="1"/>
  <c r="E8" i="1"/>
  <c r="E20" i="1" s="1"/>
  <c r="B8" i="1"/>
  <c r="B20" i="1" s="1"/>
  <c r="F8" i="1" l="1"/>
  <c r="F20" i="1" s="1"/>
  <c r="F75" i="18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F81" i="18" l="1"/>
  <c r="E81" i="18"/>
</calcChain>
</file>

<file path=xl/sharedStrings.xml><?xml version="1.0" encoding="utf-8"?>
<sst xmlns="http://schemas.openxmlformats.org/spreadsheetml/2006/main" count="905" uniqueCount="676">
  <si>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</si>
  <si>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</si>
  <si>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</si>
  <si>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</si>
  <si>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</si>
  <si>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</si>
  <si>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</si>
  <si>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</si>
  <si>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</si>
  <si>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</si>
  <si>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</si>
  <si>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</si>
  <si>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</si>
  <si>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</si>
  <si>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</si>
  <si>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</si>
  <si>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</si>
  <si>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</si>
  <si>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</si>
  <si>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</si>
  <si>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</si>
  <si>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</si>
  <si>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</si>
  <si>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</si>
  <si>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</si>
  <si>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</si>
  <si>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</si>
  <si>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</si>
  <si>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</si>
  <si>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</si>
  <si>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</si>
  <si>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</si>
  <si>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</si>
  <si>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</si>
  <si>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</si>
  <si>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</si>
  <si>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</si>
  <si>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</si>
  <si>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</si>
  <si>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</si>
  <si>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</si>
  <si>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</si>
  <si>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</si>
  <si>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</si>
  <si>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</si>
  <si>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</si>
  <si>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</si>
  <si>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</si>
  <si>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</si>
  <si>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</si>
  <si>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</si>
  <si>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</si>
  <si>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</si>
  <si>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</si>
  <si>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</si>
  <si>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</si>
  <si>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</si>
  <si>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</si>
  <si>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</si>
  <si>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</si>
  <si>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</si>
  <si>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</si>
  <si>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</si>
  <si>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</si>
  <si>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</si>
  <si>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</si>
  <si>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</si>
  <si>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</si>
  <si>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</si>
  <si>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</si>
  <si>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</si>
  <si>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</si>
  <si>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</si>
  <si>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</si>
  <si>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</si>
  <si>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</si>
  <si>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</si>
  <si>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</si>
  <si>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</si>
  <si>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</si>
  <si>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</si>
  <si>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</si>
  <si>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</si>
  <si>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</si>
  <si>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</si>
  <si>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</si>
  <si>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</si>
  <si>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</si>
  <si>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</si>
  <si>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</si>
  <si>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</si>
  <si>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</si>
  <si>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</si>
  <si>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</si>
  <si>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</si>
  <si>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</si>
  <si>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</si>
  <si>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</si>
  <si>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</si>
  <si>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</si>
  <si>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</si>
  <si>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</si>
  <si>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</si>
  <si>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</si>
  <si>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</si>
  <si>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</si>
  <si>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</si>
  <si>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</si>
  <si>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</si>
  <si>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</si>
  <si>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</si>
  <si>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</si>
  <si>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</si>
  <si>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</si>
  <si>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</si>
  <si>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</si>
  <si>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</si>
  <si>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</si>
  <si>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</si>
  <si>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</si>
  <si>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</si>
  <si>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</si>
  <si>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</si>
  <si>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</si>
  <si>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</si>
  <si>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</si>
  <si>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</si>
  <si>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</si>
  <si>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</si>
  <si>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</si>
  <si>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</si>
  <si>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</si>
  <si>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</si>
  <si>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</si>
  <si>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</si>
  <si>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</si>
  <si>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</si>
  <si>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</si>
  <si>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</si>
  <si>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</si>
  <si>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</si>
  <si>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</si>
  <si>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</si>
  <si>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</si>
  <si>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</si>
  <si>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</si>
  <si>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</si>
  <si>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</si>
  <si>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</si>
  <si>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</si>
  <si>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</si>
  <si>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</si>
  <si>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</si>
  <si>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</si>
  <si>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</si>
  <si>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</si>
  <si>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</si>
  <si>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</si>
  <si>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</si>
  <si>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</si>
  <si>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</si>
  <si>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</si>
  <si>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</si>
  <si>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</si>
  <si>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</si>
  <si>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</si>
  <si>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</si>
  <si>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</si>
  <si>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</si>
  <si>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</si>
  <si>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</si>
  <si>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</si>
  <si>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</si>
  <si>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</si>
  <si>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</si>
  <si>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</si>
  <si>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</si>
  <si>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</si>
  <si>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</si>
  <si>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</si>
  <si>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</si>
  <si>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</si>
  <si>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</si>
  <si>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</si>
  <si>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</si>
  <si>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</si>
  <si>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</si>
  <si>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</si>
  <si>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</si>
  <si>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</si>
  <si>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</si>
  <si>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</si>
  <si>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</si>
  <si>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</si>
  <si>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</si>
  <si>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</si>
  <si>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</si>
  <si>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</si>
  <si>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</si>
  <si>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</si>
  <si>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</si>
  <si>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</si>
  <si>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</si>
  <si>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</si>
  <si>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</si>
  <si>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</si>
  <si>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</si>
  <si>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</si>
  <si>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</si>
  <si>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</si>
  <si>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</si>
  <si>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</si>
  <si>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</si>
  <si>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</si>
  <si>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</si>
  <si>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</si>
  <si>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</si>
  <si>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</si>
  <si>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</si>
  <si>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</si>
  <si>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</si>
  <si>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</si>
  <si>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</si>
  <si>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</si>
  <si>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</si>
  <si>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</si>
  <si>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</si>
  <si>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</si>
  <si>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</si>
  <si>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</si>
  <si>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</si>
  <si>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</si>
  <si>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</si>
  <si>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</si>
  <si>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</si>
  <si>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</si>
  <si>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</si>
  <si>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</si>
  <si>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</si>
  <si>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</si>
  <si>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</si>
  <si>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</si>
  <si>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</si>
  <si>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</si>
  <si>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</si>
  <si>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</si>
  <si>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</si>
  <si>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</si>
  <si>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</si>
  <si>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</si>
  <si>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</si>
  <si>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</si>
  <si>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</si>
  <si>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</si>
  <si>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</si>
  <si>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</si>
  <si>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</si>
  <si>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</si>
  <si>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</si>
  <si>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</si>
  <si>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</si>
  <si>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</si>
  <si>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</si>
  <si>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</si>
  <si>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</si>
  <si>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</si>
  <si>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</si>
  <si>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</si>
  <si>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</si>
  <si>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</si>
  <si>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</si>
  <si>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</si>
  <si>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</si>
  <si>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</si>
  <si>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</si>
  <si>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</si>
  <si>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</si>
  <si>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</si>
  <si>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</si>
  <si>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</si>
  <si>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</si>
  <si>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</si>
  <si>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</si>
  <si>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</si>
  <si>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</si>
  <si>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</si>
  <si>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</si>
  <si>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</si>
  <si>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</si>
  <si>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</si>
  <si>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</si>
  <si>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</si>
  <si>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</si>
  <si>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</si>
  <si>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</si>
  <si>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</si>
  <si>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</si>
  <si>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</si>
  <si>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</si>
  <si>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</si>
  <si>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</si>
  <si>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</si>
  <si>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</si>
  <si>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</si>
  <si>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</si>
  <si>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</si>
  <si>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</si>
  <si>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</si>
  <si>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</si>
  <si>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</si>
  <si>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</si>
  <si>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</si>
  <si>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</si>
  <si>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</si>
  <si>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</si>
  <si>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</si>
  <si>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</si>
  <si>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</si>
  <si>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</si>
  <si>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</si>
  <si>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</si>
  <si>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</si>
  <si>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</si>
  <si>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</si>
  <si>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</si>
  <si>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</si>
  <si>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</si>
  <si>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</si>
  <si>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</si>
  <si>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</si>
  <si>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</si>
  <si>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</si>
  <si>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</si>
  <si>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</si>
  <si>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</si>
  <si>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</si>
  <si>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</si>
  <si>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</si>
  <si>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</si>
  <si>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</si>
  <si>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</si>
  <si>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</si>
  <si>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</si>
  <si>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</si>
  <si>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</si>
  <si>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</si>
  <si>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</si>
  <si>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</si>
  <si>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</si>
  <si>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</si>
  <si>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</si>
  <si>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</si>
  <si>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</si>
  <si>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</si>
  <si>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</si>
  <si>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</si>
  <si>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</si>
  <si>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</si>
  <si>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</si>
  <si>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</si>
  <si>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</si>
  <si>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</si>
  <si>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</si>
  <si>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</si>
  <si>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</si>
  <si>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</si>
  <si>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</si>
  <si>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</si>
  <si>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</si>
  <si>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</si>
  <si>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</si>
  <si>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</si>
  <si>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</si>
  <si>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</si>
  <si>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</si>
  <si>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</si>
  <si>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</si>
  <si>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</si>
  <si>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</si>
  <si>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</si>
  <si>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</si>
  <si>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</si>
  <si>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</si>
  <si>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</si>
  <si>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</si>
  <si>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</si>
  <si>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</si>
  <si>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</si>
  <si>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</si>
  <si>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</si>
  <si>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</si>
  <si>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</si>
  <si>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</si>
  <si>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</si>
  <si>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</si>
  <si>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</si>
  <si>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</si>
  <si>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</si>
  <si>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</si>
  <si>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</si>
  <si>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</si>
  <si>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</si>
  <si>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</si>
  <si>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</si>
  <si>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</si>
  <si>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</si>
  <si>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</si>
  <si>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</si>
  <si>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</si>
  <si>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</si>
  <si>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</si>
  <si>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</si>
  <si>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</si>
  <si>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</si>
  <si>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</si>
  <si>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</si>
  <si>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</si>
  <si>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</si>
  <si>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</si>
  <si>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</si>
  <si>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</si>
  <si>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</si>
  <si>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</si>
  <si>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</si>
  <si>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</si>
  <si>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</si>
  <si>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</si>
  <si>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</si>
  <si>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</si>
  <si>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</si>
  <si>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</si>
  <si>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</si>
  <si>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</si>
  <si>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</si>
  <si>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</si>
  <si>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</si>
  <si>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</si>
  <si>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</si>
  <si>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</si>
  <si>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</si>
  <si>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</si>
  <si>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</si>
  <si>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</si>
  <si>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</si>
  <si>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</si>
  <si>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</si>
  <si>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</si>
  <si>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</si>
  <si>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</si>
  <si>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</si>
  <si>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</si>
  <si>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</si>
  <si>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</si>
  <si>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</si>
  <si>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</si>
  <si>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</si>
  <si>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</si>
  <si>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</si>
  <si>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</si>
  <si>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</si>
  <si>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</si>
  <si>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</si>
  <si>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</si>
  <si>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</si>
  <si>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</si>
  <si>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</si>
  <si>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</si>
  <si>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</si>
  <si>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</si>
  <si>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</si>
  <si>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</si>
  <si>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</si>
  <si>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</si>
  <si>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</si>
  <si>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</si>
  <si>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</si>
  <si>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</si>
  <si>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</si>
  <si>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</si>
  <si>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</si>
  <si>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</si>
  <si>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</si>
  <si>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</si>
  <si>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</si>
  <si>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</si>
  <si>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</si>
  <si>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</si>
  <si>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</si>
  <si>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</si>
  <si>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</si>
  <si>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</si>
  <si>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</si>
  <si>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</si>
  <si>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</si>
  <si>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</si>
  <si>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</si>
  <si>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</si>
  <si>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</si>
  <si>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</si>
  <si>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</si>
  <si>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</si>
  <si>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</si>
  <si>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</si>
  <si>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</si>
  <si>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</si>
  <si>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</si>
  <si>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</si>
  <si>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</si>
  <si>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</si>
  <si>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</si>
  <si>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</si>
  <si>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</si>
  <si>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</si>
  <si>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</si>
  <si>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</si>
  <si>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</si>
  <si>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</si>
  <si>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</si>
  <si>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</si>
  <si>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</si>
  <si>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</si>
  <si>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</si>
  <si>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</si>
  <si>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</si>
  <si>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</si>
  <si>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</si>
  <si>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</si>
  <si>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</si>
  <si>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</si>
  <si>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</si>
  <si>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</si>
  <si>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</si>
  <si>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</si>
  <si>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</si>
  <si>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</si>
  <si>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</si>
  <si>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</si>
  <si>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</si>
  <si>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</si>
  <si>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</si>
  <si>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</si>
  <si>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</si>
  <si>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</si>
  <si>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</si>
  <si>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</si>
  <si>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</si>
  <si>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</si>
  <si>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</si>
  <si>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</si>
  <si>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</si>
  <si>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</si>
  <si>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</si>
  <si>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</si>
  <si>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</si>
  <si>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</si>
  <si>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</si>
  <si>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</si>
  <si>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</si>
  <si>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</si>
  <si>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</si>
  <si>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</si>
  <si>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</si>
  <si>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</si>
  <si>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</si>
  <si>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</si>
  <si>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</si>
  <si>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</si>
  <si>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</si>
  <si>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</si>
  <si>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</si>
  <si>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</si>
  <si>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</si>
  <si>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</si>
  <si>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</si>
  <si>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</si>
  <si>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</si>
  <si>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</si>
  <si>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</si>
  <si>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</si>
  <si>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</si>
  <si>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</si>
  <si>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</si>
  <si>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</si>
  <si>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</si>
  <si>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</si>
  <si>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</si>
  <si>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</si>
  <si>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</si>
  <si>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</si>
  <si>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</si>
  <si>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</si>
  <si>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</si>
  <si>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</si>
  <si>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</si>
  <si>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</si>
  <si>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</si>
  <si>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</si>
  <si>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</si>
  <si>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</si>
  <si>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</si>
  <si>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</si>
  <si>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</si>
  <si>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</si>
  <si>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</si>
  <si>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</si>
  <si>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</si>
  <si>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</si>
  <si>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</si>
  <si>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</si>
  <si>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</si>
  <si>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</si>
  <si>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</si>
  <si>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</si>
  <si>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</si>
  <si>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</si>
  <si>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</si>
  <si>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</si>
  <si>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</si>
  <si>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</si>
  <si>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</si>
  <si>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</si>
  <si>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</si>
  <si>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</si>
  <si>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</si>
  <si>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</si>
  <si>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</si>
  <si>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</si>
  <si>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</si>
  <si>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</si>
  <si>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</si>
  <si>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</si>
  <si>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</si>
  <si>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</si>
  <si>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</si>
  <si>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</si>
  <si>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</si>
  <si>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</si>
  <si>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</si>
  <si>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</si>
  <si>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</si>
  <si>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</si>
  <si>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</si>
  <si>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</si>
  <si>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</si>
  <si>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</si>
  <si>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</si>
  <si>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</si>
  <si>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</si>
  <si>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</si>
  <si>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</si>
  <si>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</si>
  <si>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</si>
  <si>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</si>
  <si>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</si>
  <si>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</si>
  <si>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</si>
  <si>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</si>
  <si>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</si>
  <si>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</si>
  <si>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</si>
  <si>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</si>
  <si>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INSTITUTO MUNICIPAL DE PLANEACIÓN DE GUANAJUATO, GTO.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</si>
  <si>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</si>
  <si>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</si>
  <si>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</si>
  <si>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</si>
  <si>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</si>
  <si>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</si>
  <si>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31120M13P010000 DIRECCION GENERAL</t>
  </si>
  <si>
    <t>INSTITUTO MUNICIPAL DE PLANEACIÓN DE GUANAJUATO, GTO.</t>
  </si>
  <si>
    <t>f. Estimación por Pérdida o Deterioro de Activos Circulantes (f=f1+f2)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</si>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</sst>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opLeftCell="A43" zoomScale="60" zoomScaleNormal="60" workbookViewId="0">
      <selection activeCell="D69" sqref="D69"/>
    </sheetView>
  </sheetViews>
  <sheetFormatPr baseColWidth="10" defaultColWidth="14.7109375" defaultRowHeight="15" zeroHeight="1" x14ac:dyDescent="0.25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167" t="s">
        <v>417</v>
      </c>
      <c r="B1" s="167"/>
      <c r="C1" s="167"/>
      <c r="D1" s="167"/>
      <c r="E1" s="167"/>
      <c r="F1" s="167"/>
    </row>
    <row r="2" spans="1:6" x14ac:dyDescent="0.25">
      <c r="A2" s="168" t="s">
        <v>661</v>
      </c>
      <c r="B2" s="169"/>
      <c r="C2" s="169"/>
      <c r="D2" s="169"/>
      <c r="E2" s="169"/>
      <c r="F2" s="170"/>
    </row>
    <row r="3" spans="1:6" x14ac:dyDescent="0.25">
      <c r="A3" s="171" t="s">
        <v>418</v>
      </c>
      <c r="B3" s="172"/>
      <c r="C3" s="172"/>
      <c r="D3" s="172"/>
      <c r="E3" s="172"/>
      <c r="F3" s="173"/>
    </row>
    <row r="4" spans="1:6" x14ac:dyDescent="0.25">
      <c r="A4" s="171" t="s">
        <v>662</v>
      </c>
      <c r="B4" s="172"/>
      <c r="C4" s="172"/>
      <c r="D4" s="172"/>
      <c r="E4" s="172"/>
      <c r="F4" s="173"/>
    </row>
    <row r="5" spans="1:6" x14ac:dyDescent="0.25">
      <c r="A5" s="174" t="s">
        <v>2</v>
      </c>
      <c r="B5" s="175"/>
      <c r="C5" s="175"/>
      <c r="D5" s="175"/>
      <c r="E5" s="175"/>
      <c r="F5" s="176"/>
    </row>
    <row r="6" spans="1:6" ht="30" x14ac:dyDescent="0.25">
      <c r="A6" s="61" t="s">
        <v>534</v>
      </c>
      <c r="B6" s="49">
        <v>2026</v>
      </c>
      <c r="C6" s="50" t="s">
        <v>663</v>
      </c>
      <c r="D6" s="62" t="s">
        <v>63</v>
      </c>
      <c r="E6" s="49">
        <v>2026</v>
      </c>
      <c r="F6" s="50" t="s">
        <v>663</v>
      </c>
    </row>
    <row r="7" spans="1:6" x14ac:dyDescent="0.25">
      <c r="A7" s="74" t="s">
        <v>419</v>
      </c>
      <c r="B7" s="68"/>
      <c r="C7" s="68"/>
      <c r="D7" s="51" t="s">
        <v>420</v>
      </c>
      <c r="E7" s="68"/>
      <c r="F7" s="68"/>
    </row>
    <row r="8" spans="1:6" x14ac:dyDescent="0.25">
      <c r="A8" s="74" t="s">
        <v>421</v>
      </c>
      <c r="B8" s="68"/>
      <c r="C8" s="68"/>
      <c r="D8" s="51" t="s">
        <v>422</v>
      </c>
      <c r="E8" s="68"/>
      <c r="F8" s="68"/>
    </row>
    <row r="9" spans="1:6" x14ac:dyDescent="0.25">
      <c r="A9" s="75" t="s">
        <v>423</v>
      </c>
      <c r="B9" s="76">
        <f>SUM(B10:B16)</f>
        <v>3114136.83</v>
      </c>
      <c r="C9" s="76">
        <f>SUM(C10:C16)</f>
        <v>3163814.73</v>
      </c>
      <c r="D9" s="52" t="s">
        <v>424</v>
      </c>
      <c r="E9" s="76">
        <f>SUM(E10:E18)</f>
        <v>620730.97</v>
      </c>
      <c r="F9" s="76">
        <f>SUM(F10:F18)</f>
        <v>1204601.81</v>
      </c>
    </row>
    <row r="10" spans="1:6" x14ac:dyDescent="0.25">
      <c r="A10" s="77" t="s">
        <v>425</v>
      </c>
      <c r="B10" s="157">
        <v>0</v>
      </c>
      <c r="C10" s="157">
        <v>0</v>
      </c>
      <c r="D10" s="53" t="s">
        <v>426</v>
      </c>
      <c r="E10" s="157">
        <v>219253.34</v>
      </c>
      <c r="F10" s="157">
        <v>219253.34</v>
      </c>
    </row>
    <row r="11" spans="1:6" x14ac:dyDescent="0.25">
      <c r="A11" s="77" t="s">
        <v>427</v>
      </c>
      <c r="B11" s="157">
        <v>3114136.83</v>
      </c>
      <c r="C11" s="157">
        <v>3163814.73</v>
      </c>
      <c r="D11" s="53" t="s">
        <v>428</v>
      </c>
      <c r="E11" s="157">
        <v>-0.26</v>
      </c>
      <c r="F11" s="157">
        <v>25881.74</v>
      </c>
    </row>
    <row r="12" spans="1:6" x14ac:dyDescent="0.25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 x14ac:dyDescent="0.25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 x14ac:dyDescent="0.25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 x14ac:dyDescent="0.25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 x14ac:dyDescent="0.25">
      <c r="A16" s="77" t="s">
        <v>437</v>
      </c>
      <c r="B16" s="157">
        <v>0</v>
      </c>
      <c r="C16" s="157">
        <v>0</v>
      </c>
      <c r="D16" s="53" t="s">
        <v>438</v>
      </c>
      <c r="E16" s="157">
        <v>-149978.09</v>
      </c>
      <c r="F16" s="157">
        <v>-46995.05</v>
      </c>
    </row>
    <row r="17" spans="1:6" x14ac:dyDescent="0.25">
      <c r="A17" s="75" t="s">
        <v>439</v>
      </c>
      <c r="B17" s="76">
        <f>SUM(B18:B24)</f>
        <v>1277746.3399999999</v>
      </c>
      <c r="C17" s="76">
        <f>SUM(C18:C24)</f>
        <v>1271460.3399999999</v>
      </c>
      <c r="D17" s="53" t="s">
        <v>440</v>
      </c>
      <c r="E17" s="157">
        <v>0</v>
      </c>
      <c r="F17" s="157">
        <v>0</v>
      </c>
    </row>
    <row r="18" spans="1:6" x14ac:dyDescent="0.25">
      <c r="A18" s="77" t="s">
        <v>441</v>
      </c>
      <c r="B18" s="157">
        <v>0</v>
      </c>
      <c r="C18" s="157">
        <v>0</v>
      </c>
      <c r="D18" s="53" t="s">
        <v>442</v>
      </c>
      <c r="E18" s="157">
        <v>551455.98</v>
      </c>
      <c r="F18" s="157">
        <v>1006461.78</v>
      </c>
    </row>
    <row r="19" spans="1:6" x14ac:dyDescent="0.25">
      <c r="A19" s="77" t="s">
        <v>443</v>
      </c>
      <c r="B19" s="157">
        <v>990533.33</v>
      </c>
      <c r="C19" s="157">
        <v>990533.33</v>
      </c>
      <c r="D19" s="52" t="s">
        <v>444</v>
      </c>
      <c r="E19" s="76">
        <f>SUM(E20:E22)</f>
        <v>0</v>
      </c>
      <c r="F19" s="76">
        <f>SUM(F20:F22)</f>
        <v>0</v>
      </c>
    </row>
    <row r="20" spans="1:6" x14ac:dyDescent="0.25">
      <c r="A20" s="77" t="s">
        <v>445</v>
      </c>
      <c r="B20" s="157">
        <v>51805.25</v>
      </c>
      <c r="C20" s="157">
        <v>51805.25</v>
      </c>
      <c r="D20" s="53" t="s">
        <v>446</v>
      </c>
      <c r="E20" s="157">
        <v>0</v>
      </c>
      <c r="F20" s="157">
        <v>0</v>
      </c>
    </row>
    <row r="21" spans="1:6" x14ac:dyDescent="0.25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 x14ac:dyDescent="0.25">
      <c r="A22" s="77" t="s">
        <v>449</v>
      </c>
      <c r="B22" s="157">
        <v>5000</v>
      </c>
      <c r="C22" s="157">
        <v>0</v>
      </c>
      <c r="D22" s="53" t="s">
        <v>450</v>
      </c>
      <c r="E22" s="157">
        <v>0</v>
      </c>
      <c r="F22" s="157">
        <v>0</v>
      </c>
    </row>
    <row r="23" spans="1:6" x14ac:dyDescent="0.25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 x14ac:dyDescent="0.25">
      <c r="A24" s="77" t="s">
        <v>453</v>
      </c>
      <c r="B24" s="157">
        <v>230407.76</v>
      </c>
      <c r="C24" s="157">
        <v>229121.76</v>
      </c>
      <c r="D24" s="53" t="s">
        <v>454</v>
      </c>
      <c r="E24" s="157">
        <v>0</v>
      </c>
      <c r="F24" s="157">
        <v>0</v>
      </c>
    </row>
    <row r="25" spans="1:6" x14ac:dyDescent="0.25">
      <c r="A25" s="75" t="s">
        <v>455</v>
      </c>
      <c r="B25" s="76">
        <f>SUM(B26:B30)</f>
        <v>500</v>
      </c>
      <c r="C25" s="76">
        <f>SUM(C26:C30)</f>
        <v>2500</v>
      </c>
      <c r="D25" s="53" t="s">
        <v>456</v>
      </c>
      <c r="E25" s="157">
        <v>0</v>
      </c>
      <c r="F25" s="157">
        <v>0</v>
      </c>
    </row>
    <row r="26" spans="1:6" x14ac:dyDescent="0.25">
      <c r="A26" s="77" t="s">
        <v>457</v>
      </c>
      <c r="B26" s="157">
        <v>500</v>
      </c>
      <c r="C26" s="157">
        <v>2500</v>
      </c>
      <c r="D26" s="52" t="s">
        <v>458</v>
      </c>
      <c r="E26" s="157">
        <v>0</v>
      </c>
      <c r="F26" s="157">
        <v>0</v>
      </c>
    </row>
    <row r="27" spans="1:6" x14ac:dyDescent="0.25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 x14ac:dyDescent="0.25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 x14ac:dyDescent="0.25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 x14ac:dyDescent="0.25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 x14ac:dyDescent="0.25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 x14ac:dyDescent="0.25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 x14ac:dyDescent="0.25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 x14ac:dyDescent="0.25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 x14ac:dyDescent="0.25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 x14ac:dyDescent="0.25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 x14ac:dyDescent="0.25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 x14ac:dyDescent="0.25">
      <c r="A38" s="75" t="s">
        <v>670</v>
      </c>
      <c r="B38" s="76">
        <f>SUM(B39:B40)</f>
        <v>0</v>
      </c>
      <c r="C38" s="76">
        <f>SUM(C39:C40)</f>
        <v>0</v>
      </c>
      <c r="D38" s="52" t="s">
        <v>481</v>
      </c>
      <c r="E38" s="76">
        <f>SUM(E39:E41)</f>
        <v>0</v>
      </c>
      <c r="F38" s="76">
        <f>SUM(F39:F41)</f>
        <v>0</v>
      </c>
    </row>
    <row r="39" spans="1:6" x14ac:dyDescent="0.25">
      <c r="A39" s="77" t="s">
        <v>482</v>
      </c>
      <c r="B39" s="157">
        <v>0</v>
      </c>
      <c r="C39" s="157">
        <v>0</v>
      </c>
      <c r="D39" s="53" t="s">
        <v>483</v>
      </c>
      <c r="E39" s="157">
        <v>0</v>
      </c>
      <c r="F39" s="157">
        <v>0</v>
      </c>
    </row>
    <row r="40" spans="1:6" x14ac:dyDescent="0.25">
      <c r="A40" s="77" t="s">
        <v>484</v>
      </c>
      <c r="B40" s="157">
        <v>0</v>
      </c>
      <c r="C40" s="157">
        <v>0</v>
      </c>
      <c r="D40" s="53" t="s">
        <v>485</v>
      </c>
      <c r="E40" s="157">
        <v>0</v>
      </c>
      <c r="F40" s="157">
        <v>0</v>
      </c>
    </row>
    <row r="41" spans="1:6" x14ac:dyDescent="0.25">
      <c r="A41" s="75" t="s">
        <v>486</v>
      </c>
      <c r="B41" s="76">
        <f>SUM(B42:B45)</f>
        <v>0</v>
      </c>
      <c r="C41" s="76">
        <f>SUM(C42:C45)</f>
        <v>0</v>
      </c>
      <c r="D41" s="53" t="s">
        <v>487</v>
      </c>
      <c r="E41" s="157">
        <v>0</v>
      </c>
      <c r="F41" s="157">
        <v>0</v>
      </c>
    </row>
    <row r="42" spans="1:6" x14ac:dyDescent="0.25">
      <c r="A42" s="77" t="s">
        <v>488</v>
      </c>
      <c r="B42" s="157">
        <v>0</v>
      </c>
      <c r="C42" s="157">
        <v>0</v>
      </c>
      <c r="D42" s="52" t="s">
        <v>489</v>
      </c>
      <c r="E42" s="76">
        <f>SUM(E43:E45)</f>
        <v>0</v>
      </c>
      <c r="F42" s="76">
        <f>SUM(F43:F45)</f>
        <v>0</v>
      </c>
    </row>
    <row r="43" spans="1:6" x14ac:dyDescent="0.25">
      <c r="A43" s="77" t="s">
        <v>490</v>
      </c>
      <c r="B43" s="157">
        <v>0</v>
      </c>
      <c r="C43" s="157">
        <v>0</v>
      </c>
      <c r="D43" s="53" t="s">
        <v>491</v>
      </c>
      <c r="E43" s="157">
        <v>0</v>
      </c>
      <c r="F43" s="157">
        <v>0</v>
      </c>
    </row>
    <row r="44" spans="1:6" x14ac:dyDescent="0.25">
      <c r="A44" s="77" t="s">
        <v>492</v>
      </c>
      <c r="B44" s="157">
        <v>0</v>
      </c>
      <c r="C44" s="157">
        <v>0</v>
      </c>
      <c r="D44" s="53" t="s">
        <v>493</v>
      </c>
      <c r="E44" s="157">
        <v>0</v>
      </c>
      <c r="F44" s="157">
        <v>0</v>
      </c>
    </row>
    <row r="45" spans="1:6" x14ac:dyDescent="0.25">
      <c r="A45" s="77" t="s">
        <v>494</v>
      </c>
      <c r="B45" s="157">
        <v>0</v>
      </c>
      <c r="C45" s="157">
        <v>0</v>
      </c>
      <c r="D45" s="53" t="s">
        <v>495</v>
      </c>
      <c r="E45" s="157">
        <v>0</v>
      </c>
      <c r="F45" s="157">
        <v>0</v>
      </c>
    </row>
    <row r="46" spans="1:6" x14ac:dyDescent="0.25">
      <c r="A46" s="68"/>
      <c r="B46" s="78"/>
      <c r="C46" s="78"/>
      <c r="D46" s="79"/>
      <c r="E46" s="78"/>
      <c r="F46" s="78"/>
    </row>
    <row r="47" spans="1:6" x14ac:dyDescent="0.25">
      <c r="A47" s="67" t="s">
        <v>496</v>
      </c>
      <c r="B47" s="80">
        <f>B9+B17+B25+B31+B37+B38+B41</f>
        <v>4392383.17</v>
      </c>
      <c r="C47" s="80">
        <f>C9+C17+C25+C31+C37+C38+C41</f>
        <v>4437775.07</v>
      </c>
      <c r="D47" s="54" t="s">
        <v>497</v>
      </c>
      <c r="E47" s="80">
        <f>E9+E19+E23+E26+E27+E31+E38+E42</f>
        <v>620730.97</v>
      </c>
      <c r="F47" s="80">
        <f>F9+F19+F23+F26+F27+F31+F38+F42</f>
        <v>1204601.81</v>
      </c>
    </row>
    <row r="48" spans="1:6" x14ac:dyDescent="0.25">
      <c r="A48" s="68"/>
      <c r="B48" s="78"/>
      <c r="C48" s="78"/>
      <c r="D48" s="79"/>
      <c r="E48" s="78"/>
      <c r="F48" s="78"/>
    </row>
    <row r="49" spans="1:6" x14ac:dyDescent="0.25">
      <c r="A49" s="74" t="s">
        <v>498</v>
      </c>
      <c r="B49" s="78"/>
      <c r="C49" s="78"/>
      <c r="D49" s="54" t="s">
        <v>499</v>
      </c>
      <c r="E49" s="78"/>
      <c r="F49" s="78"/>
    </row>
    <row r="50" spans="1:6" x14ac:dyDescent="0.25">
      <c r="A50" s="75" t="s">
        <v>500</v>
      </c>
      <c r="B50" s="157">
        <v>0</v>
      </c>
      <c r="C50" s="157">
        <v>0</v>
      </c>
      <c r="D50" s="52" t="s">
        <v>501</v>
      </c>
      <c r="E50" s="157">
        <v>0</v>
      </c>
      <c r="F50" s="157">
        <v>0</v>
      </c>
    </row>
    <row r="51" spans="1:6" x14ac:dyDescent="0.25">
      <c r="A51" s="75" t="s">
        <v>502</v>
      </c>
      <c r="B51" s="157">
        <v>0</v>
      </c>
      <c r="C51" s="157">
        <v>0</v>
      </c>
      <c r="D51" s="52" t="s">
        <v>503</v>
      </c>
      <c r="E51" s="157">
        <v>0</v>
      </c>
      <c r="F51" s="157">
        <v>0</v>
      </c>
    </row>
    <row r="52" spans="1:6" x14ac:dyDescent="0.25">
      <c r="A52" s="75" t="s">
        <v>504</v>
      </c>
      <c r="B52" s="157">
        <v>0</v>
      </c>
      <c r="C52" s="157">
        <v>0</v>
      </c>
      <c r="D52" s="52" t="s">
        <v>505</v>
      </c>
      <c r="E52" s="157">
        <v>0</v>
      </c>
      <c r="F52" s="157">
        <v>0</v>
      </c>
    </row>
    <row r="53" spans="1:6" x14ac:dyDescent="0.25">
      <c r="A53" s="75" t="s">
        <v>506</v>
      </c>
      <c r="B53" s="157">
        <v>1424509.09</v>
      </c>
      <c r="C53" s="157">
        <v>1424508.09</v>
      </c>
      <c r="D53" s="52" t="s">
        <v>507</v>
      </c>
      <c r="E53" s="157">
        <v>0</v>
      </c>
      <c r="F53" s="157">
        <v>0</v>
      </c>
    </row>
    <row r="54" spans="1:6" x14ac:dyDescent="0.25">
      <c r="A54" s="75" t="s">
        <v>508</v>
      </c>
      <c r="B54" s="157">
        <v>26050</v>
      </c>
      <c r="C54" s="157">
        <v>26050</v>
      </c>
      <c r="D54" s="52" t="s">
        <v>509</v>
      </c>
      <c r="E54" s="157">
        <v>0</v>
      </c>
      <c r="F54" s="157">
        <v>0</v>
      </c>
    </row>
    <row r="55" spans="1:6" x14ac:dyDescent="0.25">
      <c r="A55" s="75" t="s">
        <v>510</v>
      </c>
      <c r="B55" s="157">
        <v>-1167859.94</v>
      </c>
      <c r="C55" s="157">
        <v>-1144508.52</v>
      </c>
      <c r="D55" s="55" t="s">
        <v>511</v>
      </c>
      <c r="E55" s="157">
        <v>0</v>
      </c>
      <c r="F55" s="157">
        <v>0</v>
      </c>
    </row>
    <row r="56" spans="1:6" x14ac:dyDescent="0.25">
      <c r="A56" s="75" t="s">
        <v>512</v>
      </c>
      <c r="B56" s="157">
        <v>0</v>
      </c>
      <c r="C56" s="157">
        <v>0</v>
      </c>
      <c r="D56" s="79"/>
      <c r="E56" s="78"/>
      <c r="F56" s="78"/>
    </row>
    <row r="57" spans="1:6" x14ac:dyDescent="0.25">
      <c r="A57" s="75" t="s">
        <v>513</v>
      </c>
      <c r="B57" s="157">
        <v>0</v>
      </c>
      <c r="C57" s="157">
        <v>0</v>
      </c>
      <c r="D57" s="54" t="s">
        <v>514</v>
      </c>
      <c r="E57" s="80">
        <f>SUM(E50:E55)</f>
        <v>0</v>
      </c>
      <c r="F57" s="80">
        <f>SUM(F50:F55)</f>
        <v>0</v>
      </c>
    </row>
    <row r="58" spans="1:6" x14ac:dyDescent="0.25">
      <c r="A58" s="75" t="s">
        <v>515</v>
      </c>
      <c r="B58" s="157">
        <v>0</v>
      </c>
      <c r="C58" s="157">
        <v>0</v>
      </c>
      <c r="D58" s="79"/>
      <c r="E58" s="78"/>
      <c r="F58" s="78"/>
    </row>
    <row r="59" spans="1:6" x14ac:dyDescent="0.25">
      <c r="A59" s="68"/>
      <c r="B59" s="78"/>
      <c r="C59" s="78"/>
      <c r="D59" s="54" t="s">
        <v>516</v>
      </c>
      <c r="E59" s="80">
        <f>E47+E57</f>
        <v>620730.97</v>
      </c>
      <c r="F59" s="80">
        <f>F47+F57</f>
        <v>1204601.81</v>
      </c>
    </row>
    <row r="60" spans="1:6" x14ac:dyDescent="0.25">
      <c r="A60" s="67" t="s">
        <v>517</v>
      </c>
      <c r="B60" s="80">
        <f>SUM(B50:B58)</f>
        <v>282699.15000000014</v>
      </c>
      <c r="C60" s="80">
        <f>SUM(C50:C58)</f>
        <v>306049.57000000007</v>
      </c>
      <c r="D60" s="79"/>
      <c r="E60" s="78"/>
      <c r="F60" s="78"/>
    </row>
    <row r="61" spans="1:6" x14ac:dyDescent="0.25">
      <c r="A61" s="68"/>
      <c r="B61" s="78"/>
      <c r="C61" s="78"/>
      <c r="D61" s="56" t="s">
        <v>518</v>
      </c>
      <c r="E61" s="78"/>
      <c r="F61" s="78"/>
    </row>
    <row r="62" spans="1:6" x14ac:dyDescent="0.25">
      <c r="A62" s="67" t="s">
        <v>519</v>
      </c>
      <c r="B62" s="80">
        <f>SUM(B47+B60)</f>
        <v>4675082.32</v>
      </c>
      <c r="C62" s="80">
        <f>SUM(C47+C60)</f>
        <v>4743824.6400000006</v>
      </c>
      <c r="D62" s="79"/>
      <c r="E62" s="78"/>
      <c r="F62" s="78"/>
    </row>
    <row r="63" spans="1:6" x14ac:dyDescent="0.25">
      <c r="A63" s="68"/>
      <c r="B63" s="81"/>
      <c r="C63" s="81"/>
      <c r="D63" s="57" t="s">
        <v>520</v>
      </c>
      <c r="E63" s="76">
        <f>SUM(E64:E66)</f>
        <v>1</v>
      </c>
      <c r="F63" s="76">
        <f>SUM(F64:F66)</f>
        <v>0</v>
      </c>
    </row>
    <row r="64" spans="1:6" x14ac:dyDescent="0.25">
      <c r="A64" s="68"/>
      <c r="B64" s="81"/>
      <c r="C64" s="81"/>
      <c r="D64" s="52" t="s">
        <v>521</v>
      </c>
      <c r="E64" s="157">
        <v>0</v>
      </c>
      <c r="F64" s="157">
        <v>0</v>
      </c>
    </row>
    <row r="65" spans="1:6" x14ac:dyDescent="0.25">
      <c r="A65" s="68"/>
      <c r="B65" s="81"/>
      <c r="C65" s="81"/>
      <c r="D65" s="55" t="s">
        <v>522</v>
      </c>
      <c r="E65" s="157">
        <v>1</v>
      </c>
      <c r="F65" s="157">
        <v>0</v>
      </c>
    </row>
    <row r="66" spans="1:6" x14ac:dyDescent="0.25">
      <c r="A66" s="68"/>
      <c r="B66" s="81"/>
      <c r="C66" s="81"/>
      <c r="D66" s="52" t="s">
        <v>523</v>
      </c>
      <c r="E66" s="157">
        <v>0</v>
      </c>
      <c r="F66" s="157">
        <v>0</v>
      </c>
    </row>
    <row r="67" spans="1:6" x14ac:dyDescent="0.25">
      <c r="A67" s="68"/>
      <c r="B67" s="81"/>
      <c r="C67" s="81"/>
      <c r="D67" s="79"/>
      <c r="E67" s="78"/>
      <c r="F67" s="78"/>
    </row>
    <row r="68" spans="1:6" x14ac:dyDescent="0.25">
      <c r="A68" s="68"/>
      <c r="B68" s="81"/>
      <c r="C68" s="81"/>
      <c r="D68" s="57" t="s">
        <v>524</v>
      </c>
      <c r="E68" s="76">
        <f>SUM(E69:E73)</f>
        <v>4054350.35</v>
      </c>
      <c r="F68" s="76">
        <f>SUM(F69:F73)</f>
        <v>3539222.83</v>
      </c>
    </row>
    <row r="69" spans="1:6" x14ac:dyDescent="0.25">
      <c r="A69" s="82"/>
      <c r="B69" s="81"/>
      <c r="C69" s="81"/>
      <c r="D69" s="52" t="s">
        <v>671</v>
      </c>
      <c r="E69" s="157">
        <v>515127.52</v>
      </c>
      <c r="F69" s="157">
        <v>634947.23</v>
      </c>
    </row>
    <row r="70" spans="1:6" x14ac:dyDescent="0.25">
      <c r="A70" s="82"/>
      <c r="B70" s="81"/>
      <c r="C70" s="81"/>
      <c r="D70" s="52" t="s">
        <v>525</v>
      </c>
      <c r="E70" s="157">
        <v>3539222.83</v>
      </c>
      <c r="F70" s="157">
        <v>2904275.6</v>
      </c>
    </row>
    <row r="71" spans="1:6" x14ac:dyDescent="0.25">
      <c r="A71" s="82"/>
      <c r="B71" s="81"/>
      <c r="C71" s="81"/>
      <c r="D71" s="52" t="s">
        <v>526</v>
      </c>
      <c r="E71" s="157">
        <v>0</v>
      </c>
      <c r="F71" s="157">
        <v>0</v>
      </c>
    </row>
    <row r="72" spans="1:6" x14ac:dyDescent="0.25">
      <c r="A72" s="82"/>
      <c r="B72" s="81"/>
      <c r="C72" s="81"/>
      <c r="D72" s="52" t="s">
        <v>527</v>
      </c>
      <c r="E72" s="157">
        <v>0</v>
      </c>
      <c r="F72" s="157">
        <v>0</v>
      </c>
    </row>
    <row r="73" spans="1:6" x14ac:dyDescent="0.25">
      <c r="A73" s="82"/>
      <c r="B73" s="81"/>
      <c r="C73" s="81"/>
      <c r="D73" s="52" t="s">
        <v>528</v>
      </c>
      <c r="E73" s="157">
        <v>0</v>
      </c>
      <c r="F73" s="157">
        <v>0</v>
      </c>
    </row>
    <row r="74" spans="1:6" x14ac:dyDescent="0.25">
      <c r="A74" s="82"/>
      <c r="B74" s="81"/>
      <c r="C74" s="81"/>
      <c r="D74" s="79"/>
      <c r="E74" s="78"/>
      <c r="F74" s="78"/>
    </row>
    <row r="75" spans="1:6" x14ac:dyDescent="0.25">
      <c r="A75" s="82"/>
      <c r="B75" s="81"/>
      <c r="C75" s="81"/>
      <c r="D75" s="57" t="s">
        <v>529</v>
      </c>
      <c r="E75" s="76">
        <f>E76+E77</f>
        <v>0</v>
      </c>
      <c r="F75" s="76">
        <f>F76+F77</f>
        <v>0</v>
      </c>
    </row>
    <row r="76" spans="1:6" x14ac:dyDescent="0.25">
      <c r="A76" s="82"/>
      <c r="B76" s="81"/>
      <c r="C76" s="81"/>
      <c r="D76" s="52" t="s">
        <v>530</v>
      </c>
      <c r="E76" s="157">
        <v>0</v>
      </c>
      <c r="F76" s="157">
        <v>0</v>
      </c>
    </row>
    <row r="77" spans="1:6" x14ac:dyDescent="0.25">
      <c r="A77" s="82"/>
      <c r="B77" s="81"/>
      <c r="C77" s="81"/>
      <c r="D77" s="52" t="s">
        <v>531</v>
      </c>
      <c r="E77" s="157">
        <v>0</v>
      </c>
      <c r="F77" s="157">
        <v>0</v>
      </c>
    </row>
    <row r="78" spans="1:6" x14ac:dyDescent="0.25">
      <c r="A78" s="82"/>
      <c r="B78" s="81"/>
      <c r="C78" s="81"/>
      <c r="D78" s="79"/>
      <c r="E78" s="78"/>
      <c r="F78" s="78"/>
    </row>
    <row r="79" spans="1:6" x14ac:dyDescent="0.25">
      <c r="A79" s="82"/>
      <c r="B79" s="81"/>
      <c r="C79" s="81"/>
      <c r="D79" s="54" t="s">
        <v>532</v>
      </c>
      <c r="E79" s="80">
        <f>E63+E68+E75</f>
        <v>4054351.35</v>
      </c>
      <c r="F79" s="80">
        <f>F63+F68+F75</f>
        <v>3539222.83</v>
      </c>
    </row>
    <row r="80" spans="1:6" x14ac:dyDescent="0.25">
      <c r="A80" s="82"/>
      <c r="B80" s="81"/>
      <c r="C80" s="81"/>
      <c r="D80" s="79"/>
      <c r="E80" s="78"/>
      <c r="F80" s="78"/>
    </row>
    <row r="81" spans="1:6" x14ac:dyDescent="0.25">
      <c r="A81" s="82"/>
      <c r="B81" s="81"/>
      <c r="C81" s="81"/>
      <c r="D81" s="54" t="s">
        <v>533</v>
      </c>
      <c r="E81" s="80">
        <f>E59+E79</f>
        <v>4675082.32</v>
      </c>
      <c r="F81" s="80">
        <f>F59+F79</f>
        <v>4743824.6400000006</v>
      </c>
    </row>
    <row r="82" spans="1:6" x14ac:dyDescent="0.25">
      <c r="A82" s="5"/>
      <c r="B82" s="59"/>
      <c r="C82" s="59"/>
      <c r="D82" s="60"/>
      <c r="E82" s="18"/>
      <c r="F82" s="18"/>
    </row>
    <row r="83" spans="1:6" ht="14.65" customHeight="1" x14ac:dyDescent="0.25"/>
    <row r="84" spans="1:6" x14ac:dyDescent="0.25"/>
    <row r="85" spans="1:6" x14ac:dyDescent="0.25">
      <c r="A85" s="58" t="s">
        <v>31</v>
      </c>
    </row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 x14ac:dyDescent="0.2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 x14ac:dyDescent="0.25">
      <c r="A1" s="12" t="s">
        <v>377</v>
      </c>
    </row>
    <row r="2" spans="1:7" x14ac:dyDescent="0.25">
      <c r="A2" s="168" t="s">
        <v>669</v>
      </c>
      <c r="B2" s="169"/>
      <c r="C2" s="169"/>
      <c r="D2" s="169"/>
      <c r="E2" s="169"/>
      <c r="F2" s="169"/>
      <c r="G2" s="170"/>
    </row>
    <row r="3" spans="1:7" x14ac:dyDescent="0.25">
      <c r="A3" s="171" t="s">
        <v>374</v>
      </c>
      <c r="B3" s="172"/>
      <c r="C3" s="172"/>
      <c r="D3" s="172"/>
      <c r="E3" s="172"/>
      <c r="F3" s="172"/>
      <c r="G3" s="173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 x14ac:dyDescent="0.25">
      <c r="A6" s="25" t="s">
        <v>535</v>
      </c>
      <c r="B6" s="147">
        <f>SUM(B7:B18)</f>
        <v>0</v>
      </c>
      <c r="C6" s="147">
        <f t="shared" ref="C6:G6" si="0">SUM(C7:C18)</f>
        <v>0</v>
      </c>
      <c r="D6" s="147">
        <f t="shared" si="0"/>
        <v>8805464.2699999996</v>
      </c>
      <c r="E6" s="147">
        <f t="shared" si="0"/>
        <v>8699520.9900000002</v>
      </c>
      <c r="F6" s="147">
        <f t="shared" si="0"/>
        <v>8861092.25</v>
      </c>
      <c r="G6" s="147">
        <f t="shared" si="0"/>
        <v>9219104.6199999992</v>
      </c>
    </row>
    <row r="7" spans="1:7" x14ac:dyDescent="0.25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 x14ac:dyDescent="0.25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 x14ac:dyDescent="0.25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 x14ac:dyDescent="0.25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 x14ac:dyDescent="0.25">
      <c r="A11" s="65" t="s">
        <v>382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</row>
    <row r="12" spans="1:7" x14ac:dyDescent="0.25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 x14ac:dyDescent="0.25">
      <c r="A13" s="65" t="s">
        <v>384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3568.67</v>
      </c>
    </row>
    <row r="14" spans="1:7" x14ac:dyDescent="0.25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 x14ac:dyDescent="0.25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 x14ac:dyDescent="0.25">
      <c r="A16" s="65" t="s">
        <v>387</v>
      </c>
      <c r="B16" s="166">
        <v>0</v>
      </c>
      <c r="C16" s="166">
        <v>0</v>
      </c>
      <c r="D16" s="166">
        <v>8805464.2699999996</v>
      </c>
      <c r="E16" s="166">
        <v>8699520.9900000002</v>
      </c>
      <c r="F16" s="166">
        <v>8861092.25</v>
      </c>
      <c r="G16" s="166">
        <v>9215535.9499999993</v>
      </c>
    </row>
    <row r="17" spans="1:7" x14ac:dyDescent="0.25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 x14ac:dyDescent="0.25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68"/>
      <c r="B19" s="145"/>
      <c r="C19" s="145"/>
      <c r="D19" s="145"/>
      <c r="E19" s="145"/>
      <c r="F19" s="145"/>
      <c r="G19" s="145"/>
    </row>
    <row r="20" spans="1:7" x14ac:dyDescent="0.25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 x14ac:dyDescent="0.25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x14ac:dyDescent="0.25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68"/>
      <c r="B26" s="145"/>
      <c r="C26" s="145"/>
      <c r="D26" s="145"/>
      <c r="E26" s="145"/>
      <c r="F26" s="145"/>
      <c r="G26" s="145"/>
    </row>
    <row r="27" spans="1:7" x14ac:dyDescent="0.25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 x14ac:dyDescent="0.25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 x14ac:dyDescent="0.25">
      <c r="A29" s="68"/>
      <c r="B29" s="145"/>
      <c r="C29" s="145"/>
      <c r="D29" s="145"/>
      <c r="E29" s="145"/>
      <c r="F29" s="145"/>
      <c r="G29" s="145"/>
    </row>
    <row r="30" spans="1:7" x14ac:dyDescent="0.25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8805464.2699999996</v>
      </c>
      <c r="E30" s="146">
        <f t="shared" si="3"/>
        <v>8699520.9900000002</v>
      </c>
      <c r="F30" s="146">
        <f t="shared" si="3"/>
        <v>8861092.25</v>
      </c>
      <c r="G30" s="146">
        <f t="shared" si="3"/>
        <v>9219104.6199999992</v>
      </c>
    </row>
    <row r="31" spans="1:7" x14ac:dyDescent="0.25">
      <c r="A31" s="68"/>
      <c r="B31" s="145"/>
      <c r="C31" s="145"/>
      <c r="D31" s="145"/>
      <c r="E31" s="145"/>
      <c r="F31" s="145"/>
      <c r="G31" s="145"/>
    </row>
    <row r="32" spans="1:7" x14ac:dyDescent="0.25">
      <c r="A32" s="67" t="s">
        <v>166</v>
      </c>
      <c r="B32" s="145"/>
      <c r="C32" s="145"/>
      <c r="D32" s="145"/>
      <c r="E32" s="145"/>
      <c r="F32" s="145"/>
      <c r="G32" s="145"/>
    </row>
    <row r="33" spans="1:7" x14ac:dyDescent="0.25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 x14ac:dyDescent="0.25">
      <c r="A34" s="128" t="s">
        <v>536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 x14ac:dyDescent="0.25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 x14ac:dyDescent="0.25">
      <c r="A36" s="10"/>
      <c r="B36" s="10"/>
      <c r="C36" s="10"/>
      <c r="D36" s="10"/>
      <c r="E36" s="10"/>
      <c r="F36" s="10"/>
      <c r="G36" s="10"/>
    </row>
    <row r="38" spans="1:7" x14ac:dyDescent="0.25">
      <c r="A38" t="s">
        <v>398</v>
      </c>
    </row>
    <row r="39" spans="1:7" x14ac:dyDescent="0.25">
      <c r="A39" t="s">
        <v>399</v>
      </c>
    </row>
    <row r="41" spans="1:7" x14ac:dyDescent="0.25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 x14ac:dyDescent="0.2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 x14ac:dyDescent="0.25">
      <c r="A1" s="12" t="s">
        <v>400</v>
      </c>
    </row>
    <row r="2" spans="1:7" x14ac:dyDescent="0.25">
      <c r="A2" s="168" t="s">
        <v>669</v>
      </c>
      <c r="B2" s="169"/>
      <c r="C2" s="169"/>
      <c r="D2" s="169"/>
      <c r="E2" s="169"/>
      <c r="F2" s="169"/>
      <c r="G2" s="170"/>
    </row>
    <row r="3" spans="1:7" x14ac:dyDescent="0.25">
      <c r="A3" s="171" t="s">
        <v>401</v>
      </c>
      <c r="B3" s="172"/>
      <c r="C3" s="172"/>
      <c r="D3" s="172"/>
      <c r="E3" s="172"/>
      <c r="F3" s="172"/>
      <c r="G3" s="173"/>
    </row>
    <row r="4" spans="1:7" x14ac:dyDescent="0.25">
      <c r="A4" s="174" t="s">
        <v>2</v>
      </c>
      <c r="B4" s="175"/>
      <c r="C4" s="175"/>
      <c r="D4" s="175"/>
      <c r="E4" s="175"/>
      <c r="F4" s="175"/>
      <c r="G4" s="176"/>
    </row>
    <row r="5" spans="1:7" x14ac:dyDescent="0.25">
      <c r="A5" s="155" t="s">
        <v>537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 x14ac:dyDescent="0.25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5635348.4899999993</v>
      </c>
      <c r="E6" s="149">
        <f t="shared" si="0"/>
        <v>8344098.6999999993</v>
      </c>
      <c r="F6" s="149">
        <f t="shared" si="0"/>
        <v>8132739.4900000002</v>
      </c>
      <c r="G6" s="149">
        <f t="shared" si="0"/>
        <v>8650344.3899999987</v>
      </c>
    </row>
    <row r="7" spans="1:7" x14ac:dyDescent="0.25">
      <c r="A7" s="65" t="s">
        <v>403</v>
      </c>
      <c r="B7" s="144">
        <v>0</v>
      </c>
      <c r="C7" s="144">
        <v>0</v>
      </c>
      <c r="D7" s="144">
        <v>4891517.5199999996</v>
      </c>
      <c r="E7" s="144">
        <v>7204377.2599999998</v>
      </c>
      <c r="F7" s="144">
        <v>7308104.3300000001</v>
      </c>
      <c r="G7" s="144">
        <v>7921933.96</v>
      </c>
    </row>
    <row r="8" spans="1:7" x14ac:dyDescent="0.25">
      <c r="A8" s="65" t="s">
        <v>404</v>
      </c>
      <c r="B8" s="144">
        <v>0</v>
      </c>
      <c r="C8" s="144">
        <v>0</v>
      </c>
      <c r="D8" s="144">
        <v>172200.34</v>
      </c>
      <c r="E8" s="144">
        <v>223665.38</v>
      </c>
      <c r="F8" s="144">
        <v>184270.18</v>
      </c>
      <c r="G8" s="144">
        <v>116492.1</v>
      </c>
    </row>
    <row r="9" spans="1:7" x14ac:dyDescent="0.25">
      <c r="A9" s="65" t="s">
        <v>405</v>
      </c>
      <c r="B9" s="144">
        <v>0</v>
      </c>
      <c r="C9" s="144">
        <v>0</v>
      </c>
      <c r="D9" s="144">
        <v>440835.61</v>
      </c>
      <c r="E9" s="144">
        <v>916056.06</v>
      </c>
      <c r="F9" s="144">
        <v>640364.98</v>
      </c>
      <c r="G9" s="144">
        <v>611918.32999999996</v>
      </c>
    </row>
    <row r="10" spans="1:7" x14ac:dyDescent="0.25">
      <c r="A10" s="65" t="s">
        <v>406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</row>
    <row r="11" spans="1:7" x14ac:dyDescent="0.25">
      <c r="A11" s="65" t="s">
        <v>407</v>
      </c>
      <c r="B11" s="144">
        <v>0</v>
      </c>
      <c r="C11" s="144">
        <v>0</v>
      </c>
      <c r="D11" s="144">
        <v>130795.02</v>
      </c>
      <c r="E11" s="144">
        <v>0</v>
      </c>
      <c r="F11" s="144">
        <v>0</v>
      </c>
      <c r="G11" s="144">
        <v>0</v>
      </c>
    </row>
    <row r="12" spans="1:7" x14ac:dyDescent="0.25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 x14ac:dyDescent="0.25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x14ac:dyDescent="0.25">
      <c r="A14" s="65" t="s">
        <v>410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</row>
    <row r="15" spans="1:7" x14ac:dyDescent="0.25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 x14ac:dyDescent="0.25">
      <c r="A16" s="68"/>
      <c r="B16" s="150"/>
      <c r="C16" s="150"/>
      <c r="D16" s="150"/>
      <c r="E16" s="150"/>
      <c r="F16" s="150"/>
      <c r="G16" s="150"/>
    </row>
    <row r="17" spans="1:7" x14ac:dyDescent="0.25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 x14ac:dyDescent="0.25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 x14ac:dyDescent="0.25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 x14ac:dyDescent="0.25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x14ac:dyDescent="0.25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 x14ac:dyDescent="0.25">
      <c r="A27" s="68"/>
      <c r="B27" s="150"/>
      <c r="C27" s="150"/>
      <c r="D27" s="150"/>
      <c r="E27" s="150"/>
      <c r="F27" s="150"/>
      <c r="G27" s="150"/>
    </row>
    <row r="28" spans="1:7" x14ac:dyDescent="0.25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5635348.4899999993</v>
      </c>
      <c r="E28" s="149">
        <f t="shared" si="2"/>
        <v>8344098.6999999993</v>
      </c>
      <c r="F28" s="149">
        <f t="shared" si="2"/>
        <v>8132739.4900000002</v>
      </c>
      <c r="G28" s="149">
        <f t="shared" si="2"/>
        <v>8650344.3899999987</v>
      </c>
    </row>
    <row r="29" spans="1:7" x14ac:dyDescent="0.25">
      <c r="A29" s="10"/>
      <c r="B29" s="151"/>
      <c r="C29" s="151"/>
      <c r="D29" s="151"/>
      <c r="E29" s="151"/>
      <c r="F29" s="151"/>
      <c r="G29" s="151"/>
    </row>
    <row r="31" spans="1:7" x14ac:dyDescent="0.25">
      <c r="A31" t="s">
        <v>414</v>
      </c>
    </row>
    <row r="32" spans="1:7" x14ac:dyDescent="0.25">
      <c r="A32" t="s">
        <v>415</v>
      </c>
    </row>
    <row r="34" spans="1:1" x14ac:dyDescent="0.25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G9" sqref="G9"/>
    </sheetView>
  </sheetViews>
  <sheetFormatPr baseColWidth="10" defaultRowHeight="15" x14ac:dyDescent="0.2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 x14ac:dyDescent="0.25">
      <c r="A2" s="168" t="s">
        <v>661</v>
      </c>
      <c r="B2" s="169"/>
      <c r="C2" s="169"/>
      <c r="D2" s="169"/>
      <c r="E2" s="169"/>
      <c r="F2" s="169"/>
      <c r="G2" s="169"/>
      <c r="H2" s="170"/>
    </row>
    <row r="3" spans="1:9" x14ac:dyDescent="0.25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 x14ac:dyDescent="0.25">
      <c r="A4" s="171" t="s">
        <v>664</v>
      </c>
      <c r="B4" s="172"/>
      <c r="C4" s="172"/>
      <c r="D4" s="172"/>
      <c r="E4" s="172"/>
      <c r="F4" s="172"/>
      <c r="G4" s="172"/>
      <c r="H4" s="173"/>
    </row>
    <row r="5" spans="1:9" x14ac:dyDescent="0.25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 x14ac:dyDescent="0.25">
      <c r="A6" s="63" t="s">
        <v>3</v>
      </c>
      <c r="B6" s="64" t="s">
        <v>663</v>
      </c>
      <c r="C6" s="63" t="s">
        <v>4</v>
      </c>
      <c r="D6" s="63" t="s">
        <v>672</v>
      </c>
      <c r="E6" s="63" t="s">
        <v>673</v>
      </c>
      <c r="F6" s="63" t="s">
        <v>674</v>
      </c>
      <c r="G6" s="63" t="s">
        <v>675</v>
      </c>
      <c r="H6" s="70" t="s">
        <v>5</v>
      </c>
      <c r="I6" s="2"/>
    </row>
    <row r="7" spans="1:9" x14ac:dyDescent="0.25">
      <c r="A7" s="82"/>
      <c r="B7" s="82"/>
      <c r="C7" s="82"/>
      <c r="D7" s="82"/>
      <c r="E7" s="82"/>
      <c r="F7" s="82"/>
      <c r="G7" s="82"/>
      <c r="H7" s="82"/>
      <c r="I7" s="2"/>
    </row>
    <row r="8" spans="1:9" x14ac:dyDescent="0.25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 x14ac:dyDescent="0.25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 x14ac:dyDescent="0.25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 x14ac:dyDescent="0.25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 x14ac:dyDescent="0.25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 x14ac:dyDescent="0.25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 x14ac:dyDescent="0.25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 x14ac:dyDescent="0.25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 x14ac:dyDescent="0.25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 x14ac:dyDescent="0.25">
      <c r="A17" s="68"/>
      <c r="B17" s="88"/>
      <c r="C17" s="88"/>
      <c r="D17" s="88"/>
      <c r="E17" s="88"/>
      <c r="F17" s="88"/>
      <c r="G17" s="88"/>
      <c r="H17" s="88"/>
    </row>
    <row r="18" spans="1:8" x14ac:dyDescent="0.25">
      <c r="A18" s="83" t="s">
        <v>15</v>
      </c>
      <c r="B18" s="84">
        <v>1204601.81</v>
      </c>
      <c r="C18" s="3"/>
      <c r="D18" s="3"/>
      <c r="E18" s="3"/>
      <c r="F18" s="84">
        <v>620730.97</v>
      </c>
      <c r="G18" s="3"/>
      <c r="H18" s="3"/>
    </row>
    <row r="19" spans="1:8" ht="14.65" customHeight="1" x14ac:dyDescent="0.25">
      <c r="A19" s="68"/>
      <c r="B19" s="89"/>
      <c r="C19" s="89"/>
      <c r="D19" s="89"/>
      <c r="E19" s="89"/>
      <c r="F19" s="89"/>
      <c r="G19" s="89"/>
      <c r="H19" s="89"/>
    </row>
    <row r="20" spans="1:8" x14ac:dyDescent="0.25">
      <c r="A20" s="83" t="s">
        <v>16</v>
      </c>
      <c r="B20" s="84">
        <f>B8+B18</f>
        <v>1204601.81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620730.97</v>
      </c>
      <c r="G20" s="84">
        <f t="shared" si="4"/>
        <v>0</v>
      </c>
      <c r="H20" s="84">
        <f t="shared" si="4"/>
        <v>0</v>
      </c>
    </row>
    <row r="21" spans="1:8" ht="14.65" customHeight="1" x14ac:dyDescent="0.25">
      <c r="A21" s="68"/>
      <c r="B21" s="90"/>
      <c r="C21" s="90"/>
      <c r="D21" s="90"/>
      <c r="E21" s="90"/>
      <c r="F21" s="90"/>
      <c r="G21" s="90"/>
      <c r="H21" s="90"/>
    </row>
    <row r="22" spans="1:8" ht="17.25" x14ac:dyDescent="0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 x14ac:dyDescent="0.25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 x14ac:dyDescent="0.25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 x14ac:dyDescent="0.25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 x14ac:dyDescent="0.25">
      <c r="A26" s="92"/>
      <c r="B26" s="90"/>
      <c r="C26" s="90"/>
      <c r="D26" s="90"/>
      <c r="E26" s="90"/>
      <c r="F26" s="90"/>
      <c r="G26" s="90"/>
      <c r="H26" s="90"/>
    </row>
    <row r="27" spans="1:8" ht="17.25" x14ac:dyDescent="0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 x14ac:dyDescent="0.25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 x14ac:dyDescent="0.25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 x14ac:dyDescent="0.25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 x14ac:dyDescent="0.25">
      <c r="A31" s="93" t="s">
        <v>21</v>
      </c>
      <c r="B31" s="4"/>
      <c r="C31" s="4"/>
      <c r="D31" s="4"/>
      <c r="E31" s="4"/>
      <c r="F31" s="4"/>
      <c r="G31" s="4"/>
      <c r="H31" s="4"/>
    </row>
    <row r="32" spans="1:8" x14ac:dyDescent="0.25">
      <c r="A32" s="1"/>
    </row>
    <row r="33" spans="1:8" ht="15" customHeight="1" x14ac:dyDescent="0.25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1"/>
    </row>
    <row r="39" spans="1:8" ht="30" x14ac:dyDescent="0.25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 x14ac:dyDescent="0.25">
      <c r="A40" s="68"/>
      <c r="B40" s="82"/>
      <c r="C40" s="82"/>
      <c r="D40" s="82"/>
      <c r="E40" s="82"/>
      <c r="F40" s="82"/>
    </row>
    <row r="41" spans="1:8" x14ac:dyDescent="0.25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 x14ac:dyDescent="0.25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 x14ac:dyDescent="0.25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 x14ac:dyDescent="0.25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 x14ac:dyDescent="0.25">
      <c r="A45" s="7" t="s">
        <v>21</v>
      </c>
      <c r="B45" s="5"/>
      <c r="C45" s="5"/>
      <c r="D45" s="5"/>
      <c r="E45" s="5"/>
      <c r="F45" s="5"/>
    </row>
    <row r="46" spans="1:8" x14ac:dyDescent="0.25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 x14ac:dyDescent="0.2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 x14ac:dyDescent="0.25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x14ac:dyDescent="0.25">
      <c r="A2" s="168" t="s">
        <v>661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 x14ac:dyDescent="0.25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x14ac:dyDescent="0.25">
      <c r="A4" s="171" t="s">
        <v>664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 x14ac:dyDescent="0.25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665</v>
      </c>
      <c r="J6" s="50" t="s">
        <v>666</v>
      </c>
      <c r="K6" s="50" t="s">
        <v>667</v>
      </c>
    </row>
    <row r="7" spans="1:11" x14ac:dyDescent="0.25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 x14ac:dyDescent="0.25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 x14ac:dyDescent="0.25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 x14ac:dyDescent="0.25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 x14ac:dyDescent="0.25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 x14ac:dyDescent="0.25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 x14ac:dyDescent="0.25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 x14ac:dyDescent="0.25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 x14ac:dyDescent="0.25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 x14ac:dyDescent="0.25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 x14ac:dyDescent="0.25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 x14ac:dyDescent="0.25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 x14ac:dyDescent="0.25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 x14ac:dyDescent="0.25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 x14ac:dyDescent="0.25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167" t="s">
        <v>59</v>
      </c>
      <c r="B1" s="167"/>
      <c r="C1" s="167"/>
      <c r="D1" s="167"/>
      <c r="E1" s="12"/>
    </row>
    <row r="2" spans="1:5" x14ac:dyDescent="0.25">
      <c r="A2" s="168" t="s">
        <v>661</v>
      </c>
      <c r="B2" s="169"/>
      <c r="C2" s="169"/>
      <c r="D2" s="170"/>
    </row>
    <row r="3" spans="1:5" x14ac:dyDescent="0.25">
      <c r="A3" s="171" t="s">
        <v>60</v>
      </c>
      <c r="B3" s="172"/>
      <c r="C3" s="172"/>
      <c r="D3" s="173"/>
    </row>
    <row r="4" spans="1:5" x14ac:dyDescent="0.25">
      <c r="A4" s="171" t="s">
        <v>664</v>
      </c>
      <c r="B4" s="172"/>
      <c r="C4" s="172"/>
      <c r="D4" s="173"/>
    </row>
    <row r="5" spans="1:5" x14ac:dyDescent="0.25">
      <c r="A5" s="174" t="s">
        <v>2</v>
      </c>
      <c r="B5" s="175"/>
      <c r="C5" s="175"/>
      <c r="D5" s="176"/>
    </row>
    <row r="7" spans="1:5" ht="30" x14ac:dyDescent="0.25">
      <c r="A7" s="16" t="s">
        <v>63</v>
      </c>
      <c r="B7" s="70" t="s">
        <v>64</v>
      </c>
      <c r="C7" s="70" t="s">
        <v>61</v>
      </c>
      <c r="D7" s="70" t="s">
        <v>62</v>
      </c>
    </row>
    <row r="8" spans="1:5" x14ac:dyDescent="0.25">
      <c r="A8" s="67" t="s">
        <v>65</v>
      </c>
      <c r="B8" s="106">
        <f>SUM(B9:B11)</f>
        <v>9215535.9399999995</v>
      </c>
      <c r="C8" s="106">
        <f>SUM(C9:C11)</f>
        <v>2307452.64</v>
      </c>
      <c r="D8" s="106">
        <f>SUM(D9:D11)</f>
        <v>2307452.64</v>
      </c>
    </row>
    <row r="9" spans="1:5" x14ac:dyDescent="0.25">
      <c r="A9" s="65" t="s">
        <v>66</v>
      </c>
      <c r="B9" s="109">
        <v>9215535.9399999995</v>
      </c>
      <c r="C9" s="109">
        <v>2307452.64</v>
      </c>
      <c r="D9" s="109">
        <v>2307452.64</v>
      </c>
    </row>
    <row r="10" spans="1:5" x14ac:dyDescent="0.25">
      <c r="A10" s="65" t="s">
        <v>67</v>
      </c>
      <c r="B10" s="109">
        <v>0</v>
      </c>
      <c r="C10" s="109">
        <v>0</v>
      </c>
      <c r="D10" s="109">
        <v>0</v>
      </c>
    </row>
    <row r="11" spans="1:5" x14ac:dyDescent="0.2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 x14ac:dyDescent="0.25">
      <c r="A12" s="75"/>
      <c r="B12" s="108"/>
      <c r="C12" s="108"/>
      <c r="D12" s="108"/>
    </row>
    <row r="13" spans="1:5" x14ac:dyDescent="0.25">
      <c r="A13" s="67" t="s">
        <v>69</v>
      </c>
      <c r="B13" s="106">
        <f>SUM(B14:B15)</f>
        <v>9215535.9399999995</v>
      </c>
      <c r="C13" s="106">
        <f t="shared" ref="C13:D13" si="0">SUM(C14:C15)</f>
        <v>1768973.7</v>
      </c>
      <c r="D13" s="106">
        <f t="shared" si="0"/>
        <v>1768973.7</v>
      </c>
    </row>
    <row r="14" spans="1:5" x14ac:dyDescent="0.25">
      <c r="A14" s="65" t="s">
        <v>70</v>
      </c>
      <c r="B14" s="109">
        <v>9215535.9399999995</v>
      </c>
      <c r="C14" s="109">
        <v>1768973.7</v>
      </c>
      <c r="D14" s="109">
        <v>1768973.7</v>
      </c>
    </row>
    <row r="15" spans="1:5" x14ac:dyDescent="0.25">
      <c r="A15" s="65" t="s">
        <v>71</v>
      </c>
      <c r="B15" s="109">
        <v>0</v>
      </c>
      <c r="C15" s="109">
        <v>0</v>
      </c>
      <c r="D15" s="109">
        <v>0</v>
      </c>
    </row>
    <row r="16" spans="1:5" x14ac:dyDescent="0.25">
      <c r="A16" s="75"/>
      <c r="B16" s="108"/>
      <c r="C16" s="108"/>
      <c r="D16" s="108"/>
    </row>
    <row r="17" spans="1:4" x14ac:dyDescent="0.25">
      <c r="A17" s="67" t="s">
        <v>72</v>
      </c>
      <c r="B17" s="13">
        <v>0</v>
      </c>
      <c r="C17" s="106">
        <f>C18+C19</f>
        <v>79108</v>
      </c>
      <c r="D17" s="106">
        <f>D18+D19</f>
        <v>79108</v>
      </c>
    </row>
    <row r="18" spans="1:4" x14ac:dyDescent="0.25">
      <c r="A18" s="65" t="s">
        <v>73</v>
      </c>
      <c r="B18" s="14">
        <v>0</v>
      </c>
      <c r="C18" s="109">
        <v>79108</v>
      </c>
      <c r="D18" s="109">
        <v>79108</v>
      </c>
    </row>
    <row r="19" spans="1:4" x14ac:dyDescent="0.25">
      <c r="A19" s="65" t="s">
        <v>74</v>
      </c>
      <c r="B19" s="14">
        <v>0</v>
      </c>
      <c r="C19" s="109">
        <v>0</v>
      </c>
      <c r="D19" s="109">
        <v>0</v>
      </c>
    </row>
    <row r="20" spans="1:4" x14ac:dyDescent="0.25">
      <c r="A20" s="75"/>
      <c r="B20" s="108"/>
      <c r="C20" s="108"/>
      <c r="D20" s="108"/>
    </row>
    <row r="21" spans="1:4" x14ac:dyDescent="0.25">
      <c r="A21" s="67" t="s">
        <v>75</v>
      </c>
      <c r="B21" s="106">
        <f>B8-B13+B17</f>
        <v>0</v>
      </c>
      <c r="C21" s="106">
        <f>C8-C13+C17</f>
        <v>617586.94000000018</v>
      </c>
      <c r="D21" s="106">
        <f>D8-D13+D17</f>
        <v>617586.94000000018</v>
      </c>
    </row>
    <row r="22" spans="1:4" x14ac:dyDescent="0.25">
      <c r="A22" s="67"/>
      <c r="B22" s="108"/>
      <c r="C22" s="108"/>
      <c r="D22" s="108"/>
    </row>
    <row r="23" spans="1:4" x14ac:dyDescent="0.25">
      <c r="A23" s="67" t="s">
        <v>76</v>
      </c>
      <c r="B23" s="106">
        <f>B21-B11</f>
        <v>0</v>
      </c>
      <c r="C23" s="106">
        <f>C21-C11</f>
        <v>617586.94000000018</v>
      </c>
      <c r="D23" s="106">
        <f>D21-D11</f>
        <v>617586.94000000018</v>
      </c>
    </row>
    <row r="24" spans="1:4" x14ac:dyDescent="0.25">
      <c r="A24" s="67"/>
      <c r="B24" s="110"/>
      <c r="C24" s="110"/>
      <c r="D24" s="110"/>
    </row>
    <row r="25" spans="1:4" x14ac:dyDescent="0.25">
      <c r="A25" s="111" t="s">
        <v>77</v>
      </c>
      <c r="B25" s="106">
        <f>B23-B17</f>
        <v>0</v>
      </c>
      <c r="C25" s="106">
        <f>C23-C17</f>
        <v>538478.94000000018</v>
      </c>
      <c r="D25" s="106">
        <f>D23-D17</f>
        <v>538478.94000000018</v>
      </c>
    </row>
    <row r="26" spans="1:4" x14ac:dyDescent="0.25">
      <c r="A26" s="112"/>
      <c r="B26" s="113"/>
      <c r="C26" s="113"/>
      <c r="D26" s="113"/>
    </row>
    <row r="27" spans="1:4" x14ac:dyDescent="0.25">
      <c r="A27" s="1"/>
      <c r="B27" s="15"/>
      <c r="C27" s="15"/>
      <c r="D27" s="15"/>
    </row>
    <row r="28" spans="1:4" x14ac:dyDescent="0.25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 x14ac:dyDescent="0.25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 x14ac:dyDescent="0.25">
      <c r="A30" s="65" t="s">
        <v>81</v>
      </c>
      <c r="B30" s="161">
        <v>0</v>
      </c>
      <c r="C30" s="161">
        <v>0</v>
      </c>
      <c r="D30" s="161">
        <v>0</v>
      </c>
    </row>
    <row r="31" spans="1:4" x14ac:dyDescent="0.25">
      <c r="A31" s="65" t="s">
        <v>82</v>
      </c>
      <c r="B31" s="161">
        <v>0</v>
      </c>
      <c r="C31" s="161">
        <v>0</v>
      </c>
      <c r="D31" s="161">
        <v>0</v>
      </c>
    </row>
    <row r="32" spans="1:4" x14ac:dyDescent="0.25">
      <c r="A32" s="68"/>
      <c r="B32" s="116"/>
      <c r="C32" s="116"/>
      <c r="D32" s="116"/>
    </row>
    <row r="33" spans="1:4" x14ac:dyDescent="0.25">
      <c r="A33" s="67" t="s">
        <v>83</v>
      </c>
      <c r="B33" s="114">
        <f>B25+B29</f>
        <v>0</v>
      </c>
      <c r="C33" s="114">
        <f>C25+C29</f>
        <v>538478.94000000018</v>
      </c>
      <c r="D33" s="114">
        <f>D25+D29</f>
        <v>538478.94000000018</v>
      </c>
    </row>
    <row r="34" spans="1:4" x14ac:dyDescent="0.25">
      <c r="A34" s="10"/>
      <c r="B34" s="18"/>
      <c r="C34" s="18"/>
      <c r="D34" s="18"/>
    </row>
    <row r="35" spans="1:4" x14ac:dyDescent="0.25">
      <c r="A35" s="1"/>
      <c r="B35" s="15"/>
      <c r="C35" s="15"/>
      <c r="D35" s="15"/>
    </row>
    <row r="36" spans="1:4" ht="30" x14ac:dyDescent="0.25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 x14ac:dyDescent="0.25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 x14ac:dyDescent="0.25">
      <c r="A38" s="65" t="s">
        <v>85</v>
      </c>
      <c r="B38" s="161">
        <v>0</v>
      </c>
      <c r="C38" s="161">
        <v>0</v>
      </c>
      <c r="D38" s="161">
        <v>0</v>
      </c>
    </row>
    <row r="39" spans="1:4" x14ac:dyDescent="0.25">
      <c r="A39" s="65" t="s">
        <v>86</v>
      </c>
      <c r="B39" s="161">
        <v>0</v>
      </c>
      <c r="C39" s="161">
        <v>0</v>
      </c>
      <c r="D39" s="161">
        <v>0</v>
      </c>
    </row>
    <row r="40" spans="1:4" x14ac:dyDescent="0.25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 x14ac:dyDescent="0.25">
      <c r="A41" s="65" t="s">
        <v>88</v>
      </c>
      <c r="B41" s="161">
        <v>0</v>
      </c>
      <c r="C41" s="161">
        <v>0</v>
      </c>
      <c r="D41" s="161">
        <v>0</v>
      </c>
    </row>
    <row r="42" spans="1:4" x14ac:dyDescent="0.25">
      <c r="A42" s="65" t="s">
        <v>89</v>
      </c>
      <c r="B42" s="161">
        <v>0</v>
      </c>
      <c r="C42" s="161">
        <v>0</v>
      </c>
      <c r="D42" s="161">
        <v>0</v>
      </c>
    </row>
    <row r="43" spans="1:4" x14ac:dyDescent="0.25">
      <c r="A43" s="68"/>
      <c r="B43" s="116"/>
      <c r="C43" s="116"/>
      <c r="D43" s="116"/>
    </row>
    <row r="44" spans="1:4" x14ac:dyDescent="0.25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 x14ac:dyDescent="0.25">
      <c r="A45" s="117"/>
      <c r="B45" s="19"/>
      <c r="C45" s="19"/>
      <c r="D45" s="19"/>
    </row>
    <row r="46" spans="1:4" x14ac:dyDescent="0.25">
      <c r="B46" s="15"/>
      <c r="C46" s="15"/>
      <c r="D46" s="15"/>
    </row>
    <row r="47" spans="1:4" ht="30" x14ac:dyDescent="0.25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 x14ac:dyDescent="0.25">
      <c r="A48" s="118" t="s">
        <v>91</v>
      </c>
      <c r="B48" s="159">
        <v>9215535.9399999995</v>
      </c>
      <c r="C48" s="159">
        <v>2307452.64</v>
      </c>
      <c r="D48" s="159">
        <v>2307452.64</v>
      </c>
    </row>
    <row r="49" spans="1:4" x14ac:dyDescent="0.25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 x14ac:dyDescent="0.25">
      <c r="A50" s="120" t="s">
        <v>85</v>
      </c>
      <c r="B50" s="161">
        <v>0</v>
      </c>
      <c r="C50" s="161">
        <v>0</v>
      </c>
      <c r="D50" s="161">
        <v>0</v>
      </c>
    </row>
    <row r="51" spans="1:4" x14ac:dyDescent="0.25">
      <c r="A51" s="120" t="s">
        <v>88</v>
      </c>
      <c r="B51" s="161">
        <v>0</v>
      </c>
      <c r="C51" s="161">
        <v>0</v>
      </c>
      <c r="D51" s="161">
        <v>0</v>
      </c>
    </row>
    <row r="52" spans="1:4" x14ac:dyDescent="0.25">
      <c r="A52" s="68"/>
      <c r="B52" s="116"/>
      <c r="C52" s="116"/>
      <c r="D52" s="116"/>
    </row>
    <row r="53" spans="1:4" x14ac:dyDescent="0.25">
      <c r="A53" s="65" t="s">
        <v>70</v>
      </c>
      <c r="B53" s="161">
        <v>9215535.9399999995</v>
      </c>
      <c r="C53" s="161">
        <v>1768973.7</v>
      </c>
      <c r="D53" s="161">
        <v>1768973.7</v>
      </c>
    </row>
    <row r="54" spans="1:4" x14ac:dyDescent="0.25">
      <c r="A54" s="68"/>
      <c r="B54" s="116"/>
      <c r="C54" s="116"/>
      <c r="D54" s="116"/>
    </row>
    <row r="55" spans="1:4" x14ac:dyDescent="0.25">
      <c r="A55" s="65" t="s">
        <v>73</v>
      </c>
      <c r="B55" s="20"/>
      <c r="C55" s="161">
        <v>79108</v>
      </c>
      <c r="D55" s="161">
        <v>79108</v>
      </c>
    </row>
    <row r="56" spans="1:4" x14ac:dyDescent="0.25">
      <c r="A56" s="68"/>
      <c r="B56" s="116"/>
      <c r="C56" s="116"/>
      <c r="D56" s="116"/>
    </row>
    <row r="57" spans="1:4" x14ac:dyDescent="0.25">
      <c r="A57" s="111" t="s">
        <v>93</v>
      </c>
      <c r="B57" s="114">
        <f>B48+B49-B53+B55</f>
        <v>0</v>
      </c>
      <c r="C57" s="114">
        <f>C48+C49-C53+C55</f>
        <v>617586.94000000018</v>
      </c>
      <c r="D57" s="114">
        <f>D48+D49-D53+D55</f>
        <v>617586.94000000018</v>
      </c>
    </row>
    <row r="58" spans="1:4" x14ac:dyDescent="0.25">
      <c r="A58" s="121"/>
      <c r="B58" s="122"/>
      <c r="C58" s="122"/>
      <c r="D58" s="122"/>
    </row>
    <row r="59" spans="1:4" x14ac:dyDescent="0.25">
      <c r="A59" s="111" t="s">
        <v>94</v>
      </c>
      <c r="B59" s="114">
        <f>B57-B49</f>
        <v>0</v>
      </c>
      <c r="C59" s="114">
        <f>C57-C49</f>
        <v>617586.94000000018</v>
      </c>
      <c r="D59" s="114">
        <f>D57-D49</f>
        <v>617586.94000000018</v>
      </c>
    </row>
    <row r="60" spans="1:4" x14ac:dyDescent="0.25">
      <c r="A60" s="10"/>
      <c r="B60" s="19"/>
      <c r="C60" s="19"/>
      <c r="D60" s="19"/>
    </row>
    <row r="61" spans="1:4" x14ac:dyDescent="0.25">
      <c r="B61" s="21"/>
      <c r="C61" s="21"/>
      <c r="D61" s="21"/>
    </row>
    <row r="62" spans="1:4" ht="30" x14ac:dyDescent="0.25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 x14ac:dyDescent="0.25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 x14ac:dyDescent="0.25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 x14ac:dyDescent="0.25">
      <c r="A65" s="120" t="s">
        <v>86</v>
      </c>
      <c r="B65" s="109">
        <v>0</v>
      </c>
      <c r="C65" s="109">
        <v>0</v>
      </c>
      <c r="D65" s="109">
        <v>0</v>
      </c>
    </row>
    <row r="66" spans="1:4" x14ac:dyDescent="0.25">
      <c r="A66" s="120" t="s">
        <v>89</v>
      </c>
      <c r="B66" s="109">
        <v>0</v>
      </c>
      <c r="C66" s="109">
        <v>0</v>
      </c>
      <c r="D66" s="109">
        <v>0</v>
      </c>
    </row>
    <row r="67" spans="1:4" x14ac:dyDescent="0.25">
      <c r="A67" s="68"/>
      <c r="B67" s="108"/>
      <c r="C67" s="108"/>
      <c r="D67" s="108"/>
    </row>
    <row r="68" spans="1:4" x14ac:dyDescent="0.25">
      <c r="A68" s="65" t="s">
        <v>96</v>
      </c>
      <c r="B68" s="109">
        <v>0</v>
      </c>
      <c r="C68" s="109">
        <v>0</v>
      </c>
      <c r="D68" s="109">
        <v>0</v>
      </c>
    </row>
    <row r="69" spans="1:4" x14ac:dyDescent="0.25">
      <c r="A69" s="68"/>
      <c r="B69" s="108"/>
      <c r="C69" s="108"/>
      <c r="D69" s="108"/>
    </row>
    <row r="70" spans="1:4" x14ac:dyDescent="0.25">
      <c r="A70" s="65" t="s">
        <v>74</v>
      </c>
      <c r="B70" s="22">
        <v>0</v>
      </c>
      <c r="C70" s="109">
        <v>0</v>
      </c>
      <c r="D70" s="109">
        <v>0</v>
      </c>
    </row>
    <row r="71" spans="1:4" x14ac:dyDescent="0.25">
      <c r="A71" s="68"/>
      <c r="B71" s="108"/>
      <c r="C71" s="108"/>
      <c r="D71" s="108"/>
    </row>
    <row r="72" spans="1:4" x14ac:dyDescent="0.25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 x14ac:dyDescent="0.25">
      <c r="A73" s="68"/>
      <c r="B73" s="108"/>
      <c r="C73" s="108"/>
      <c r="D73" s="108"/>
    </row>
    <row r="74" spans="1:4" x14ac:dyDescent="0.25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 x14ac:dyDescent="0.25">
      <c r="A75" s="10"/>
      <c r="B75" s="23"/>
      <c r="C75" s="23"/>
      <c r="D75" s="23"/>
    </row>
    <row r="76" spans="1:4" x14ac:dyDescent="0.25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 x14ac:dyDescent="0.25">
      <c r="A1" s="182" t="s">
        <v>100</v>
      </c>
      <c r="B1" s="182"/>
      <c r="C1" s="182"/>
      <c r="D1" s="182"/>
      <c r="E1" s="182"/>
      <c r="F1" s="182"/>
      <c r="G1" s="182"/>
    </row>
    <row r="2" spans="1:7" x14ac:dyDescent="0.25">
      <c r="A2" s="168" t="s">
        <v>661</v>
      </c>
      <c r="B2" s="169"/>
      <c r="C2" s="169"/>
      <c r="D2" s="169"/>
      <c r="E2" s="169"/>
      <c r="F2" s="169"/>
      <c r="G2" s="170"/>
    </row>
    <row r="3" spans="1:7" x14ac:dyDescent="0.25">
      <c r="A3" s="171" t="s">
        <v>101</v>
      </c>
      <c r="B3" s="172"/>
      <c r="C3" s="172"/>
      <c r="D3" s="172"/>
      <c r="E3" s="172"/>
      <c r="F3" s="172"/>
      <c r="G3" s="173"/>
    </row>
    <row r="4" spans="1:7" x14ac:dyDescent="0.25">
      <c r="A4" s="171" t="s">
        <v>664</v>
      </c>
      <c r="B4" s="172"/>
      <c r="C4" s="172"/>
      <c r="D4" s="172"/>
      <c r="E4" s="172"/>
      <c r="F4" s="172"/>
      <c r="G4" s="173"/>
    </row>
    <row r="5" spans="1:7" x14ac:dyDescent="0.25">
      <c r="A5" s="174" t="s">
        <v>2</v>
      </c>
      <c r="B5" s="175"/>
      <c r="C5" s="175"/>
      <c r="D5" s="175"/>
      <c r="E5" s="175"/>
      <c r="F5" s="175"/>
      <c r="G5" s="176"/>
    </row>
    <row r="6" spans="1:7" x14ac:dyDescent="0.25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 x14ac:dyDescent="0.25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 x14ac:dyDescent="0.25">
      <c r="A8" s="25" t="s">
        <v>108</v>
      </c>
      <c r="B8" s="123"/>
      <c r="C8" s="123"/>
      <c r="D8" s="123"/>
      <c r="E8" s="123"/>
      <c r="F8" s="123"/>
      <c r="G8" s="123"/>
    </row>
    <row r="9" spans="1:7" x14ac:dyDescent="0.25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 x14ac:dyDescent="0.25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 x14ac:dyDescent="0.25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 x14ac:dyDescent="0.25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 x14ac:dyDescent="0.25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 x14ac:dyDescent="0.25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 x14ac:dyDescent="0.25">
      <c r="A15" s="65" t="s">
        <v>115</v>
      </c>
      <c r="B15" s="161">
        <v>0</v>
      </c>
      <c r="C15" s="161">
        <v>20450</v>
      </c>
      <c r="D15" s="115">
        <f t="shared" si="0"/>
        <v>20450</v>
      </c>
      <c r="E15" s="161">
        <v>3568.67</v>
      </c>
      <c r="F15" s="161">
        <v>3568.67</v>
      </c>
      <c r="G15" s="115">
        <f t="shared" si="1"/>
        <v>3568.67</v>
      </c>
    </row>
    <row r="16" spans="1:7" x14ac:dyDescent="0.25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 x14ac:dyDescent="0.25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 x14ac:dyDescent="0.25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 x14ac:dyDescent="0.25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 x14ac:dyDescent="0.25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 x14ac:dyDescent="0.25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 x14ac:dyDescent="0.25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 x14ac:dyDescent="0.25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 x14ac:dyDescent="0.25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 x14ac:dyDescent="0.25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 x14ac:dyDescent="0.25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 x14ac:dyDescent="0.25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 x14ac:dyDescent="0.25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 x14ac:dyDescent="0.25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 x14ac:dyDescent="0.25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 x14ac:dyDescent="0.25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 x14ac:dyDescent="0.25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 x14ac:dyDescent="0.25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 x14ac:dyDescent="0.25">
      <c r="A34" s="65" t="s">
        <v>134</v>
      </c>
      <c r="B34" s="161">
        <v>9215535.9399999995</v>
      </c>
      <c r="C34" s="161">
        <v>0</v>
      </c>
      <c r="D34" s="115">
        <f>B34+C34</f>
        <v>9215535.9399999995</v>
      </c>
      <c r="E34" s="161">
        <v>2303883.9700000002</v>
      </c>
      <c r="F34" s="161">
        <v>2303883.9700000002</v>
      </c>
      <c r="G34" s="115">
        <f t="shared" si="1"/>
        <v>-6911651.9699999988</v>
      </c>
    </row>
    <row r="35" spans="1:7" x14ac:dyDescent="0.25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 x14ac:dyDescent="0.25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 x14ac:dyDescent="0.25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 x14ac:dyDescent="0.25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 x14ac:dyDescent="0.25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 x14ac:dyDescent="0.25">
      <c r="A40" s="68"/>
      <c r="B40" s="115"/>
      <c r="C40" s="115"/>
      <c r="D40" s="115"/>
      <c r="E40" s="115"/>
      <c r="F40" s="115"/>
      <c r="G40" s="115"/>
    </row>
    <row r="41" spans="1:7" x14ac:dyDescent="0.25">
      <c r="A41" s="67" t="s">
        <v>140</v>
      </c>
      <c r="B41" s="114">
        <f>B9+B10+B11+B12+B13+B14+B15+B16+B28++B34+B35+B37</f>
        <v>9215535.9399999995</v>
      </c>
      <c r="C41" s="114">
        <f t="shared" ref="C41:G41" si="7">C9+C10+C11+C12+C13+C14+C15+C16+C28++C34+C35+C37</f>
        <v>20450</v>
      </c>
      <c r="D41" s="114">
        <f t="shared" si="7"/>
        <v>9235985.9399999995</v>
      </c>
      <c r="E41" s="114">
        <f t="shared" si="7"/>
        <v>2307452.64</v>
      </c>
      <c r="F41" s="114">
        <f t="shared" si="7"/>
        <v>2307452.64</v>
      </c>
      <c r="G41" s="114">
        <f t="shared" si="7"/>
        <v>-6908083.2999999989</v>
      </c>
    </row>
    <row r="42" spans="1:7" x14ac:dyDescent="0.25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 x14ac:dyDescent="0.25">
      <c r="A43" s="68"/>
      <c r="B43" s="116"/>
      <c r="C43" s="116"/>
      <c r="D43" s="116"/>
      <c r="E43" s="116"/>
      <c r="F43" s="116"/>
      <c r="G43" s="116"/>
    </row>
    <row r="44" spans="1:7" x14ac:dyDescent="0.25">
      <c r="A44" s="67" t="s">
        <v>142</v>
      </c>
      <c r="B44" s="116"/>
      <c r="C44" s="116"/>
      <c r="D44" s="116"/>
      <c r="E44" s="116"/>
      <c r="F44" s="116"/>
      <c r="G44" s="116"/>
    </row>
    <row r="45" spans="1:7" x14ac:dyDescent="0.25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 x14ac:dyDescent="0.25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 x14ac:dyDescent="0.25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 x14ac:dyDescent="0.25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 x14ac:dyDescent="0.25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 x14ac:dyDescent="0.25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 x14ac:dyDescent="0.25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 x14ac:dyDescent="0.25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 x14ac:dyDescent="0.25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 x14ac:dyDescent="0.25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 x14ac:dyDescent="0.25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 x14ac:dyDescent="0.25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 x14ac:dyDescent="0.25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 x14ac:dyDescent="0.25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 x14ac:dyDescent="0.25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 x14ac:dyDescent="0.25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 x14ac:dyDescent="0.25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 x14ac:dyDescent="0.25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 x14ac:dyDescent="0.25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 x14ac:dyDescent="0.25">
      <c r="A64" s="68"/>
      <c r="B64" s="116"/>
      <c r="C64" s="116"/>
      <c r="D64" s="116"/>
      <c r="E64" s="116"/>
      <c r="F64" s="116"/>
      <c r="G64" s="116"/>
    </row>
    <row r="65" spans="1:7" x14ac:dyDescent="0.25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 x14ac:dyDescent="0.25">
      <c r="A66" s="68"/>
      <c r="B66" s="116"/>
      <c r="C66" s="116"/>
      <c r="D66" s="116"/>
      <c r="E66" s="116"/>
      <c r="F66" s="116"/>
      <c r="G66" s="116"/>
    </row>
    <row r="67" spans="1:7" x14ac:dyDescent="0.25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 x14ac:dyDescent="0.25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 x14ac:dyDescent="0.25">
      <c r="A69" s="68"/>
      <c r="B69" s="116"/>
      <c r="C69" s="116"/>
      <c r="D69" s="116"/>
      <c r="E69" s="116"/>
      <c r="F69" s="116"/>
      <c r="G69" s="116"/>
    </row>
    <row r="70" spans="1:7" x14ac:dyDescent="0.25">
      <c r="A70" s="67" t="s">
        <v>165</v>
      </c>
      <c r="B70" s="114">
        <f>B41+B65+B67</f>
        <v>9215535.9399999995</v>
      </c>
      <c r="C70" s="114">
        <f t="shared" ref="C70:G70" si="19">C41+C65+C67</f>
        <v>20450</v>
      </c>
      <c r="D70" s="114">
        <f t="shared" si="19"/>
        <v>9235985.9399999995</v>
      </c>
      <c r="E70" s="114">
        <f t="shared" si="19"/>
        <v>2307452.64</v>
      </c>
      <c r="F70" s="114">
        <f t="shared" si="19"/>
        <v>2307452.64</v>
      </c>
      <c r="G70" s="114">
        <f t="shared" si="19"/>
        <v>-6908083.2999999989</v>
      </c>
    </row>
    <row r="71" spans="1:7" x14ac:dyDescent="0.25">
      <c r="A71" s="68"/>
      <c r="B71" s="116"/>
      <c r="C71" s="116"/>
      <c r="D71" s="116"/>
      <c r="E71" s="116"/>
      <c r="F71" s="116"/>
      <c r="G71" s="116"/>
    </row>
    <row r="72" spans="1:7" x14ac:dyDescent="0.25">
      <c r="A72" s="67" t="s">
        <v>166</v>
      </c>
      <c r="B72" s="116"/>
      <c r="C72" s="116"/>
      <c r="D72" s="116"/>
      <c r="E72" s="116"/>
      <c r="F72" s="116"/>
      <c r="G72" s="116"/>
    </row>
    <row r="73" spans="1:7" ht="30" x14ac:dyDescent="0.25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 x14ac:dyDescent="0.25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 x14ac:dyDescent="0.25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 x14ac:dyDescent="0.25">
      <c r="A76" s="10"/>
      <c r="B76" s="27"/>
      <c r="C76" s="27"/>
      <c r="D76" s="27"/>
      <c r="E76" s="27"/>
      <c r="F76" s="27"/>
      <c r="G76" s="27"/>
    </row>
    <row r="77" spans="1:7" x14ac:dyDescent="0.25">
      <c r="A77" t="s">
        <v>31</v>
      </c>
      <c r="B77" s="28"/>
      <c r="C77" s="28"/>
      <c r="D77" s="28"/>
      <c r="E77" s="28"/>
      <c r="F77" s="28"/>
      <c r="G77" s="28"/>
    </row>
    <row r="78" spans="1:7" x14ac:dyDescent="0.25">
      <c r="B78" s="29"/>
      <c r="C78" s="29"/>
      <c r="D78" s="29"/>
      <c r="E78" s="29"/>
      <c r="F78" s="29"/>
      <c r="G78" s="30"/>
    </row>
    <row r="79" spans="1:7" x14ac:dyDescent="0.25">
      <c r="B79" s="31"/>
      <c r="C79" s="31"/>
      <c r="D79" s="31"/>
      <c r="E79" s="31"/>
      <c r="F79" s="31"/>
      <c r="G79" s="32"/>
    </row>
    <row r="80" spans="1:7" x14ac:dyDescent="0.25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 x14ac:dyDescent="0.25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 x14ac:dyDescent="0.25">
      <c r="A2" s="179" t="s">
        <v>661</v>
      </c>
      <c r="B2" s="179"/>
      <c r="C2" s="179"/>
      <c r="D2" s="179"/>
      <c r="E2" s="179"/>
      <c r="F2" s="179"/>
      <c r="G2" s="179"/>
      <c r="H2" s="153"/>
    </row>
    <row r="3" spans="1:8" x14ac:dyDescent="0.25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 x14ac:dyDescent="0.25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 x14ac:dyDescent="0.25">
      <c r="A5" s="185" t="s">
        <v>664</v>
      </c>
      <c r="B5" s="185"/>
      <c r="C5" s="185"/>
      <c r="D5" s="185"/>
      <c r="E5" s="185"/>
      <c r="F5" s="185"/>
      <c r="G5" s="185"/>
      <c r="H5" s="153"/>
    </row>
    <row r="6" spans="1:8" x14ac:dyDescent="0.25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 x14ac:dyDescent="0.25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 x14ac:dyDescent="0.25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 x14ac:dyDescent="0.25">
      <c r="A9" s="33" t="s">
        <v>177</v>
      </c>
      <c r="B9" s="129">
        <f>B10+B18+B189+B28+B38+B48+B58+B62+B71+B75</f>
        <v>9215535.9399999995</v>
      </c>
      <c r="C9" s="129">
        <f t="shared" ref="C9:G9" si="0">C10+C18+C189+C28+C38+C48+C58+C62+C71+C75</f>
        <v>114578.5</v>
      </c>
      <c r="D9" s="129">
        <f t="shared" si="0"/>
        <v>9330114.4399999995</v>
      </c>
      <c r="E9" s="129">
        <f t="shared" si="0"/>
        <v>1768973.7</v>
      </c>
      <c r="F9" s="129">
        <f t="shared" si="0"/>
        <v>1768973.7</v>
      </c>
      <c r="G9" s="129">
        <f t="shared" si="0"/>
        <v>7561140.7399999993</v>
      </c>
      <c r="H9" s="153"/>
    </row>
    <row r="10" spans="1:8" x14ac:dyDescent="0.25">
      <c r="A10" s="130" t="s">
        <v>178</v>
      </c>
      <c r="B10" s="131">
        <f>SUM(B11:B17)</f>
        <v>8426718.4000000004</v>
      </c>
      <c r="C10" s="131">
        <f t="shared" ref="C10:G10" si="1">SUM(C11:C17)</f>
        <v>94128.5</v>
      </c>
      <c r="D10" s="131">
        <f t="shared" si="1"/>
        <v>8520846.9000000004</v>
      </c>
      <c r="E10" s="131">
        <f t="shared" si="1"/>
        <v>1604895.23</v>
      </c>
      <c r="F10" s="131">
        <f t="shared" si="1"/>
        <v>1604895.23</v>
      </c>
      <c r="G10" s="131">
        <f t="shared" si="1"/>
        <v>6915951.6699999999</v>
      </c>
      <c r="H10" s="153"/>
    </row>
    <row r="11" spans="1:8" x14ac:dyDescent="0.25">
      <c r="A11" s="132" t="s">
        <v>179</v>
      </c>
      <c r="B11" s="162">
        <v>2400198</v>
      </c>
      <c r="C11" s="162">
        <v>0</v>
      </c>
      <c r="D11" s="131">
        <f>B11+C11</f>
        <v>2400198</v>
      </c>
      <c r="E11" s="162">
        <v>535338.44999999995</v>
      </c>
      <c r="F11" s="162">
        <v>535338.44999999995</v>
      </c>
      <c r="G11" s="131">
        <f>D11-E11</f>
        <v>1864859.55</v>
      </c>
      <c r="H11" s="154" t="s">
        <v>538</v>
      </c>
    </row>
    <row r="12" spans="1:8" x14ac:dyDescent="0.25">
      <c r="A12" s="132" t="s">
        <v>180</v>
      </c>
      <c r="B12" s="162">
        <v>4000</v>
      </c>
      <c r="C12" s="162">
        <v>158941.54</v>
      </c>
      <c r="D12" s="131">
        <f t="shared" ref="D12:D17" si="2">B12+C12</f>
        <v>162941.54</v>
      </c>
      <c r="E12" s="162">
        <v>111514.52</v>
      </c>
      <c r="F12" s="162">
        <v>111514.52</v>
      </c>
      <c r="G12" s="131">
        <f t="shared" ref="G12:G17" si="3">D12-E12</f>
        <v>51427.020000000004</v>
      </c>
      <c r="H12" s="154" t="s">
        <v>539</v>
      </c>
    </row>
    <row r="13" spans="1:8" x14ac:dyDescent="0.25">
      <c r="A13" s="132" t="s">
        <v>181</v>
      </c>
      <c r="B13" s="162">
        <v>782382</v>
      </c>
      <c r="C13" s="162">
        <v>0</v>
      </c>
      <c r="D13" s="131">
        <f t="shared" si="2"/>
        <v>782382</v>
      </c>
      <c r="E13" s="162">
        <v>5017.74</v>
      </c>
      <c r="F13" s="162">
        <v>5017.74</v>
      </c>
      <c r="G13" s="131">
        <f t="shared" si="3"/>
        <v>777364.26</v>
      </c>
      <c r="H13" s="154" t="s">
        <v>540</v>
      </c>
    </row>
    <row r="14" spans="1:8" x14ac:dyDescent="0.25">
      <c r="A14" s="132" t="s">
        <v>182</v>
      </c>
      <c r="B14" s="162">
        <v>2069925</v>
      </c>
      <c r="C14" s="162">
        <v>0</v>
      </c>
      <c r="D14" s="131">
        <f t="shared" si="2"/>
        <v>2069925</v>
      </c>
      <c r="E14" s="162">
        <v>337564.87</v>
      </c>
      <c r="F14" s="162">
        <v>337564.87</v>
      </c>
      <c r="G14" s="131">
        <f t="shared" si="3"/>
        <v>1732360.13</v>
      </c>
      <c r="H14" s="154" t="s">
        <v>541</v>
      </c>
    </row>
    <row r="15" spans="1:8" x14ac:dyDescent="0.25">
      <c r="A15" s="132" t="s">
        <v>183</v>
      </c>
      <c r="B15" s="162">
        <v>3170213.4</v>
      </c>
      <c r="C15" s="162">
        <v>-64813.04</v>
      </c>
      <c r="D15" s="131">
        <f t="shared" si="2"/>
        <v>3105400.36</v>
      </c>
      <c r="E15" s="162">
        <v>615459.65</v>
      </c>
      <c r="F15" s="162">
        <v>615459.65</v>
      </c>
      <c r="G15" s="131">
        <f t="shared" si="3"/>
        <v>2489940.71</v>
      </c>
      <c r="H15" s="154" t="s">
        <v>542</v>
      </c>
    </row>
    <row r="16" spans="1:8" x14ac:dyDescent="0.25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543</v>
      </c>
    </row>
    <row r="17" spans="1:8" x14ac:dyDescent="0.25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544</v>
      </c>
    </row>
    <row r="18" spans="1:8" x14ac:dyDescent="0.25">
      <c r="A18" s="130" t="s">
        <v>186</v>
      </c>
      <c r="B18" s="131">
        <f>SUM(B19:B27)</f>
        <v>164817.53999999998</v>
      </c>
      <c r="C18" s="131">
        <f t="shared" ref="C18:G18" si="4">SUM(C19:C27)</f>
        <v>0</v>
      </c>
      <c r="D18" s="131">
        <f t="shared" si="4"/>
        <v>164817.53999999998</v>
      </c>
      <c r="E18" s="131">
        <f t="shared" si="4"/>
        <v>5378.98</v>
      </c>
      <c r="F18" s="131">
        <f t="shared" si="4"/>
        <v>5378.98</v>
      </c>
      <c r="G18" s="131">
        <f t="shared" si="4"/>
        <v>159438.56</v>
      </c>
      <c r="H18" s="153"/>
    </row>
    <row r="19" spans="1:8" x14ac:dyDescent="0.25">
      <c r="A19" s="132" t="s">
        <v>187</v>
      </c>
      <c r="B19" s="162">
        <v>92817.54</v>
      </c>
      <c r="C19" s="162">
        <v>0</v>
      </c>
      <c r="D19" s="131">
        <f t="shared" ref="D19:D27" si="5">B19+C19</f>
        <v>92817.54</v>
      </c>
      <c r="E19" s="162">
        <v>889.98</v>
      </c>
      <c r="F19" s="162">
        <v>889.98</v>
      </c>
      <c r="G19" s="131">
        <f t="shared" ref="G19:G27" si="6">D19-E19</f>
        <v>91927.56</v>
      </c>
      <c r="H19" s="154" t="s">
        <v>545</v>
      </c>
    </row>
    <row r="20" spans="1:8" x14ac:dyDescent="0.25">
      <c r="A20" s="132" t="s">
        <v>188</v>
      </c>
      <c r="B20" s="162">
        <v>37000</v>
      </c>
      <c r="C20" s="162">
        <v>-2000</v>
      </c>
      <c r="D20" s="131">
        <f t="shared" si="5"/>
        <v>35000</v>
      </c>
      <c r="E20" s="162">
        <v>171</v>
      </c>
      <c r="F20" s="162">
        <v>171</v>
      </c>
      <c r="G20" s="131">
        <f t="shared" si="6"/>
        <v>34829</v>
      </c>
      <c r="H20" s="154" t="s">
        <v>546</v>
      </c>
    </row>
    <row r="21" spans="1:8" x14ac:dyDescent="0.25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547</v>
      </c>
    </row>
    <row r="22" spans="1:8" x14ac:dyDescent="0.25">
      <c r="A22" s="132" t="s">
        <v>190</v>
      </c>
      <c r="B22" s="162">
        <v>2000</v>
      </c>
      <c r="C22" s="162">
        <v>0</v>
      </c>
      <c r="D22" s="131">
        <f t="shared" si="5"/>
        <v>2000</v>
      </c>
      <c r="E22" s="162">
        <v>0</v>
      </c>
      <c r="F22" s="162">
        <v>0</v>
      </c>
      <c r="G22" s="131">
        <f t="shared" si="6"/>
        <v>2000</v>
      </c>
      <c r="H22" s="154" t="s">
        <v>548</v>
      </c>
    </row>
    <row r="23" spans="1:8" x14ac:dyDescent="0.25">
      <c r="A23" s="132" t="s">
        <v>191</v>
      </c>
      <c r="B23" s="131">
        <v>0</v>
      </c>
      <c r="C23" s="131">
        <v>0</v>
      </c>
      <c r="D23" s="131">
        <f t="shared" si="5"/>
        <v>0</v>
      </c>
      <c r="E23" s="131">
        <v>0</v>
      </c>
      <c r="F23" s="131">
        <v>0</v>
      </c>
      <c r="G23" s="131">
        <f t="shared" si="6"/>
        <v>0</v>
      </c>
      <c r="H23" s="154" t="s">
        <v>549</v>
      </c>
    </row>
    <row r="24" spans="1:8" x14ac:dyDescent="0.25">
      <c r="A24" s="132" t="s">
        <v>192</v>
      </c>
      <c r="B24" s="162">
        <v>30000</v>
      </c>
      <c r="C24" s="162">
        <v>0</v>
      </c>
      <c r="D24" s="131">
        <f t="shared" si="5"/>
        <v>30000</v>
      </c>
      <c r="E24" s="162">
        <v>4000</v>
      </c>
      <c r="F24" s="162">
        <v>4000</v>
      </c>
      <c r="G24" s="131">
        <f t="shared" si="6"/>
        <v>26000</v>
      </c>
      <c r="H24" s="154" t="s">
        <v>550</v>
      </c>
    </row>
    <row r="25" spans="1:8" x14ac:dyDescent="0.25">
      <c r="A25" s="132" t="s">
        <v>193</v>
      </c>
      <c r="B25" s="131">
        <v>0</v>
      </c>
      <c r="C25" s="131">
        <v>0</v>
      </c>
      <c r="D25" s="131">
        <f t="shared" si="5"/>
        <v>0</v>
      </c>
      <c r="E25" s="131">
        <v>0</v>
      </c>
      <c r="F25" s="131">
        <v>0</v>
      </c>
      <c r="G25" s="131">
        <f t="shared" si="6"/>
        <v>0</v>
      </c>
      <c r="H25" s="154" t="s">
        <v>551</v>
      </c>
    </row>
    <row r="26" spans="1:8" x14ac:dyDescent="0.25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552</v>
      </c>
    </row>
    <row r="27" spans="1:8" x14ac:dyDescent="0.25">
      <c r="A27" s="132" t="s">
        <v>195</v>
      </c>
      <c r="B27" s="162">
        <v>3000</v>
      </c>
      <c r="C27" s="162">
        <v>2000</v>
      </c>
      <c r="D27" s="131">
        <f t="shared" si="5"/>
        <v>5000</v>
      </c>
      <c r="E27" s="162">
        <v>318</v>
      </c>
      <c r="F27" s="162">
        <v>318</v>
      </c>
      <c r="G27" s="131">
        <f t="shared" si="6"/>
        <v>4682</v>
      </c>
      <c r="H27" s="154" t="s">
        <v>553</v>
      </c>
    </row>
    <row r="28" spans="1:8" x14ac:dyDescent="0.25">
      <c r="A28" s="130" t="s">
        <v>196</v>
      </c>
      <c r="B28" s="131">
        <f>SUM(B29:B37)</f>
        <v>624000</v>
      </c>
      <c r="C28" s="131">
        <f t="shared" ref="C28:G28" si="7">SUM(C29:C37)</f>
        <v>20450</v>
      </c>
      <c r="D28" s="131">
        <f t="shared" si="7"/>
        <v>644450</v>
      </c>
      <c r="E28" s="131">
        <f t="shared" si="7"/>
        <v>158699.49000000002</v>
      </c>
      <c r="F28" s="131">
        <f t="shared" si="7"/>
        <v>158699.49000000002</v>
      </c>
      <c r="G28" s="131">
        <f t="shared" si="7"/>
        <v>485750.51</v>
      </c>
      <c r="H28" s="153"/>
    </row>
    <row r="29" spans="1:8" x14ac:dyDescent="0.25">
      <c r="A29" s="132" t="s">
        <v>197</v>
      </c>
      <c r="B29" s="162">
        <v>168000</v>
      </c>
      <c r="C29" s="162">
        <v>-33790</v>
      </c>
      <c r="D29" s="131">
        <f t="shared" ref="D29:D82" si="8">B29+C29</f>
        <v>134210</v>
      </c>
      <c r="E29" s="162">
        <v>49521.760000000002</v>
      </c>
      <c r="F29" s="162">
        <v>49521.760000000002</v>
      </c>
      <c r="G29" s="131">
        <f t="shared" ref="G29:G37" si="9">D29-E29</f>
        <v>84688.239999999991</v>
      </c>
      <c r="H29" s="154" t="s">
        <v>554</v>
      </c>
    </row>
    <row r="30" spans="1:8" x14ac:dyDescent="0.25">
      <c r="A30" s="132" t="s">
        <v>198</v>
      </c>
      <c r="B30" s="162">
        <v>196000</v>
      </c>
      <c r="C30" s="162">
        <v>1790</v>
      </c>
      <c r="D30" s="131">
        <f t="shared" si="8"/>
        <v>197790</v>
      </c>
      <c r="E30" s="162">
        <v>48091.4</v>
      </c>
      <c r="F30" s="162">
        <v>48091.4</v>
      </c>
      <c r="G30" s="131">
        <f t="shared" si="9"/>
        <v>149698.6</v>
      </c>
      <c r="H30" s="154" t="s">
        <v>555</v>
      </c>
    </row>
    <row r="31" spans="1:8" x14ac:dyDescent="0.25">
      <c r="A31" s="132" t="s">
        <v>199</v>
      </c>
      <c r="B31" s="162">
        <v>9000</v>
      </c>
      <c r="C31" s="162">
        <v>0</v>
      </c>
      <c r="D31" s="131">
        <f t="shared" si="8"/>
        <v>9000</v>
      </c>
      <c r="E31" s="162">
        <v>0</v>
      </c>
      <c r="F31" s="162">
        <v>0</v>
      </c>
      <c r="G31" s="131">
        <f t="shared" si="9"/>
        <v>9000</v>
      </c>
      <c r="H31" s="154" t="s">
        <v>556</v>
      </c>
    </row>
    <row r="32" spans="1:8" x14ac:dyDescent="0.25">
      <c r="A32" s="132" t="s">
        <v>200</v>
      </c>
      <c r="B32" s="162">
        <v>32000</v>
      </c>
      <c r="C32" s="162">
        <v>0</v>
      </c>
      <c r="D32" s="131">
        <f t="shared" si="8"/>
        <v>32000</v>
      </c>
      <c r="E32" s="162">
        <v>12142.41</v>
      </c>
      <c r="F32" s="162">
        <v>12142.41</v>
      </c>
      <c r="G32" s="131">
        <f t="shared" si="9"/>
        <v>19857.59</v>
      </c>
      <c r="H32" s="154" t="s">
        <v>557</v>
      </c>
    </row>
    <row r="33" spans="1:8" x14ac:dyDescent="0.25">
      <c r="A33" s="132" t="s">
        <v>201</v>
      </c>
      <c r="B33" s="162">
        <v>26000</v>
      </c>
      <c r="C33" s="162">
        <v>0</v>
      </c>
      <c r="D33" s="131">
        <f t="shared" si="8"/>
        <v>26000</v>
      </c>
      <c r="E33" s="162">
        <v>5980.46</v>
      </c>
      <c r="F33" s="162">
        <v>5980.46</v>
      </c>
      <c r="G33" s="131">
        <f t="shared" si="9"/>
        <v>20019.54</v>
      </c>
      <c r="H33" s="154" t="s">
        <v>558</v>
      </c>
    </row>
    <row r="34" spans="1:8" x14ac:dyDescent="0.25">
      <c r="A34" s="132" t="s">
        <v>202</v>
      </c>
      <c r="B34" s="131">
        <v>0</v>
      </c>
      <c r="C34" s="131">
        <v>0</v>
      </c>
      <c r="D34" s="131">
        <f t="shared" si="8"/>
        <v>0</v>
      </c>
      <c r="E34" s="131">
        <v>0</v>
      </c>
      <c r="F34" s="131">
        <v>0</v>
      </c>
      <c r="G34" s="131">
        <f t="shared" si="9"/>
        <v>0</v>
      </c>
      <c r="H34" s="154" t="s">
        <v>559</v>
      </c>
    </row>
    <row r="35" spans="1:8" x14ac:dyDescent="0.25">
      <c r="A35" s="132" t="s">
        <v>203</v>
      </c>
      <c r="B35" s="162">
        <v>8000</v>
      </c>
      <c r="C35" s="162">
        <v>2000</v>
      </c>
      <c r="D35" s="131">
        <f t="shared" si="8"/>
        <v>10000</v>
      </c>
      <c r="E35" s="162">
        <v>1164</v>
      </c>
      <c r="F35" s="162">
        <v>1164</v>
      </c>
      <c r="G35" s="131">
        <f t="shared" si="9"/>
        <v>8836</v>
      </c>
      <c r="H35" s="154" t="s">
        <v>560</v>
      </c>
    </row>
    <row r="36" spans="1:8" x14ac:dyDescent="0.25">
      <c r="A36" s="132" t="s">
        <v>204</v>
      </c>
      <c r="B36" s="162">
        <v>0</v>
      </c>
      <c r="C36" s="162">
        <v>50450</v>
      </c>
      <c r="D36" s="131">
        <f t="shared" si="8"/>
        <v>50450</v>
      </c>
      <c r="E36" s="162">
        <v>14471.99</v>
      </c>
      <c r="F36" s="162">
        <v>14471.99</v>
      </c>
      <c r="G36" s="131">
        <f t="shared" si="9"/>
        <v>35978.01</v>
      </c>
      <c r="H36" s="154" t="s">
        <v>561</v>
      </c>
    </row>
    <row r="37" spans="1:8" x14ac:dyDescent="0.25">
      <c r="A37" s="132" t="s">
        <v>205</v>
      </c>
      <c r="B37" s="162">
        <v>185000</v>
      </c>
      <c r="C37" s="162">
        <v>0</v>
      </c>
      <c r="D37" s="131">
        <f t="shared" si="8"/>
        <v>185000</v>
      </c>
      <c r="E37" s="162">
        <v>27327.47</v>
      </c>
      <c r="F37" s="162">
        <v>27327.47</v>
      </c>
      <c r="G37" s="131">
        <f t="shared" si="9"/>
        <v>157672.53</v>
      </c>
      <c r="H37" s="154" t="s">
        <v>562</v>
      </c>
    </row>
    <row r="38" spans="1:8" x14ac:dyDescent="0.25">
      <c r="A38" s="130" t="s">
        <v>206</v>
      </c>
      <c r="B38" s="131">
        <f>SUM(B39:B47)</f>
        <v>0</v>
      </c>
      <c r="C38" s="131">
        <f t="shared" ref="C38:G38" si="10">SUM(C39:C47)</f>
        <v>0</v>
      </c>
      <c r="D38" s="131">
        <f t="shared" si="10"/>
        <v>0</v>
      </c>
      <c r="E38" s="131">
        <f t="shared" si="10"/>
        <v>0</v>
      </c>
      <c r="F38" s="131">
        <f t="shared" si="10"/>
        <v>0</v>
      </c>
      <c r="G38" s="131">
        <f t="shared" si="10"/>
        <v>0</v>
      </c>
      <c r="H38" s="153"/>
    </row>
    <row r="39" spans="1:8" x14ac:dyDescent="0.25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563</v>
      </c>
    </row>
    <row r="40" spans="1:8" x14ac:dyDescent="0.25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564</v>
      </c>
    </row>
    <row r="41" spans="1:8" x14ac:dyDescent="0.25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565</v>
      </c>
    </row>
    <row r="42" spans="1:8" x14ac:dyDescent="0.25">
      <c r="A42" s="132" t="s">
        <v>210</v>
      </c>
      <c r="B42" s="131">
        <v>0</v>
      </c>
      <c r="C42" s="131">
        <v>0</v>
      </c>
      <c r="D42" s="131">
        <f t="shared" si="8"/>
        <v>0</v>
      </c>
      <c r="E42" s="131">
        <v>0</v>
      </c>
      <c r="F42" s="131">
        <v>0</v>
      </c>
      <c r="G42" s="131">
        <f t="shared" si="11"/>
        <v>0</v>
      </c>
      <c r="H42" s="154" t="s">
        <v>566</v>
      </c>
    </row>
    <row r="43" spans="1:8" x14ac:dyDescent="0.25">
      <c r="A43" s="132" t="s">
        <v>211</v>
      </c>
      <c r="B43" s="131">
        <v>0</v>
      </c>
      <c r="C43" s="131">
        <v>0</v>
      </c>
      <c r="D43" s="131">
        <f t="shared" si="8"/>
        <v>0</v>
      </c>
      <c r="E43" s="131">
        <v>0</v>
      </c>
      <c r="F43" s="131">
        <v>0</v>
      </c>
      <c r="G43" s="131">
        <f t="shared" si="11"/>
        <v>0</v>
      </c>
      <c r="H43" s="153" t="s">
        <v>567</v>
      </c>
    </row>
    <row r="44" spans="1:8" x14ac:dyDescent="0.25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568</v>
      </c>
    </row>
    <row r="45" spans="1:8" x14ac:dyDescent="0.25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 x14ac:dyDescent="0.25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569</v>
      </c>
    </row>
    <row r="47" spans="1:8" x14ac:dyDescent="0.25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570</v>
      </c>
    </row>
    <row r="48" spans="1:8" x14ac:dyDescent="0.25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 x14ac:dyDescent="0.25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571</v>
      </c>
    </row>
    <row r="50" spans="1:8" x14ac:dyDescent="0.25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572</v>
      </c>
    </row>
    <row r="51" spans="1:8" x14ac:dyDescent="0.25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573</v>
      </c>
    </row>
    <row r="52" spans="1:8" x14ac:dyDescent="0.25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574</v>
      </c>
    </row>
    <row r="53" spans="1:8" x14ac:dyDescent="0.25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575</v>
      </c>
    </row>
    <row r="54" spans="1:8" x14ac:dyDescent="0.25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576</v>
      </c>
    </row>
    <row r="55" spans="1:8" x14ac:dyDescent="0.25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577</v>
      </c>
    </row>
    <row r="56" spans="1:8" x14ac:dyDescent="0.25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578</v>
      </c>
    </row>
    <row r="57" spans="1:8" x14ac:dyDescent="0.25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579</v>
      </c>
    </row>
    <row r="58" spans="1:8" x14ac:dyDescent="0.25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 x14ac:dyDescent="0.25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580</v>
      </c>
    </row>
    <row r="60" spans="1:8" x14ac:dyDescent="0.25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581</v>
      </c>
    </row>
    <row r="61" spans="1:8" x14ac:dyDescent="0.25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582</v>
      </c>
    </row>
    <row r="62" spans="1:8" x14ac:dyDescent="0.25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 x14ac:dyDescent="0.25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583</v>
      </c>
    </row>
    <row r="64" spans="1:8" x14ac:dyDescent="0.25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584</v>
      </c>
    </row>
    <row r="65" spans="1:8" x14ac:dyDescent="0.25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585</v>
      </c>
    </row>
    <row r="66" spans="1:8" x14ac:dyDescent="0.25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586</v>
      </c>
    </row>
    <row r="67" spans="1:8" x14ac:dyDescent="0.25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587</v>
      </c>
    </row>
    <row r="68" spans="1:8" x14ac:dyDescent="0.25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 x14ac:dyDescent="0.25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588</v>
      </c>
    </row>
    <row r="70" spans="1:8" x14ac:dyDescent="0.25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589</v>
      </c>
    </row>
    <row r="71" spans="1:8" x14ac:dyDescent="0.25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 x14ac:dyDescent="0.25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590</v>
      </c>
    </row>
    <row r="73" spans="1:8" x14ac:dyDescent="0.25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591</v>
      </c>
    </row>
    <row r="74" spans="1:8" x14ac:dyDescent="0.25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592</v>
      </c>
    </row>
    <row r="75" spans="1:8" x14ac:dyDescent="0.25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 x14ac:dyDescent="0.25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593</v>
      </c>
    </row>
    <row r="77" spans="1:8" x14ac:dyDescent="0.25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594</v>
      </c>
    </row>
    <row r="78" spans="1:8" x14ac:dyDescent="0.25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595</v>
      </c>
    </row>
    <row r="79" spans="1:8" x14ac:dyDescent="0.25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596</v>
      </c>
    </row>
    <row r="80" spans="1:8" x14ac:dyDescent="0.25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597</v>
      </c>
    </row>
    <row r="81" spans="1:8" x14ac:dyDescent="0.25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598</v>
      </c>
    </row>
    <row r="82" spans="1:8" x14ac:dyDescent="0.25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599</v>
      </c>
    </row>
    <row r="83" spans="1:8" x14ac:dyDescent="0.25">
      <c r="A83" s="133"/>
      <c r="B83" s="134"/>
      <c r="C83" s="134"/>
      <c r="D83" s="134"/>
      <c r="E83" s="134"/>
      <c r="F83" s="134"/>
      <c r="G83" s="134"/>
      <c r="H83" s="153"/>
    </row>
    <row r="84" spans="1:8" x14ac:dyDescent="0.25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 x14ac:dyDescent="0.25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 x14ac:dyDescent="0.25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600</v>
      </c>
    </row>
    <row r="87" spans="1:8" x14ac:dyDescent="0.25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601</v>
      </c>
    </row>
    <row r="88" spans="1:8" x14ac:dyDescent="0.25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602</v>
      </c>
    </row>
    <row r="89" spans="1:8" x14ac:dyDescent="0.25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603</v>
      </c>
    </row>
    <row r="90" spans="1:8" x14ac:dyDescent="0.25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604</v>
      </c>
    </row>
    <row r="91" spans="1:8" x14ac:dyDescent="0.25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605</v>
      </c>
    </row>
    <row r="92" spans="1:8" x14ac:dyDescent="0.25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606</v>
      </c>
    </row>
    <row r="93" spans="1:8" x14ac:dyDescent="0.25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 x14ac:dyDescent="0.25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607</v>
      </c>
    </row>
    <row r="95" spans="1:8" x14ac:dyDescent="0.25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608</v>
      </c>
    </row>
    <row r="96" spans="1:8" x14ac:dyDescent="0.25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609</v>
      </c>
    </row>
    <row r="97" spans="1:8" x14ac:dyDescent="0.25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610</v>
      </c>
    </row>
    <row r="98" spans="1:8" x14ac:dyDescent="0.25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611</v>
      </c>
    </row>
    <row r="99" spans="1:8" x14ac:dyDescent="0.25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612</v>
      </c>
    </row>
    <row r="100" spans="1:8" x14ac:dyDescent="0.25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613</v>
      </c>
    </row>
    <row r="101" spans="1:8" x14ac:dyDescent="0.25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614</v>
      </c>
    </row>
    <row r="102" spans="1:8" x14ac:dyDescent="0.25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615</v>
      </c>
    </row>
    <row r="103" spans="1:8" x14ac:dyDescent="0.25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 x14ac:dyDescent="0.25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616</v>
      </c>
    </row>
    <row r="105" spans="1:8" x14ac:dyDescent="0.25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617</v>
      </c>
    </row>
    <row r="106" spans="1:8" x14ac:dyDescent="0.25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618</v>
      </c>
    </row>
    <row r="107" spans="1:8" x14ac:dyDescent="0.25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619</v>
      </c>
    </row>
    <row r="108" spans="1:8" x14ac:dyDescent="0.25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620</v>
      </c>
    </row>
    <row r="109" spans="1:8" x14ac:dyDescent="0.25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621</v>
      </c>
    </row>
    <row r="110" spans="1:8" x14ac:dyDescent="0.25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622</v>
      </c>
    </row>
    <row r="111" spans="1:8" x14ac:dyDescent="0.25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623</v>
      </c>
    </row>
    <row r="112" spans="1:8" x14ac:dyDescent="0.25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624</v>
      </c>
    </row>
    <row r="113" spans="1:8" x14ac:dyDescent="0.25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 x14ac:dyDescent="0.25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625</v>
      </c>
    </row>
    <row r="115" spans="1:8" x14ac:dyDescent="0.25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626</v>
      </c>
    </row>
    <row r="116" spans="1:8" x14ac:dyDescent="0.25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627</v>
      </c>
    </row>
    <row r="117" spans="1:8" x14ac:dyDescent="0.25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628</v>
      </c>
    </row>
    <row r="118" spans="1:8" x14ac:dyDescent="0.25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629</v>
      </c>
    </row>
    <row r="119" spans="1:8" x14ac:dyDescent="0.25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630</v>
      </c>
    </row>
    <row r="120" spans="1:8" x14ac:dyDescent="0.25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 x14ac:dyDescent="0.25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 x14ac:dyDescent="0.25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631</v>
      </c>
    </row>
    <row r="123" spans="1:8" x14ac:dyDescent="0.25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 x14ac:dyDescent="0.25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632</v>
      </c>
    </row>
    <row r="125" spans="1:8" x14ac:dyDescent="0.25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633</v>
      </c>
    </row>
    <row r="126" spans="1:8" x14ac:dyDescent="0.25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634</v>
      </c>
    </row>
    <row r="127" spans="1:8" x14ac:dyDescent="0.25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635</v>
      </c>
    </row>
    <row r="128" spans="1:8" x14ac:dyDescent="0.25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636</v>
      </c>
    </row>
    <row r="129" spans="1:8" x14ac:dyDescent="0.25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637</v>
      </c>
    </row>
    <row r="130" spans="1:8" x14ac:dyDescent="0.25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638</v>
      </c>
    </row>
    <row r="131" spans="1:8" x14ac:dyDescent="0.25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639</v>
      </c>
    </row>
    <row r="132" spans="1:8" x14ac:dyDescent="0.25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640</v>
      </c>
    </row>
    <row r="133" spans="1:8" x14ac:dyDescent="0.25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 x14ac:dyDescent="0.25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641</v>
      </c>
    </row>
    <row r="135" spans="1:8" x14ac:dyDescent="0.25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642</v>
      </c>
    </row>
    <row r="136" spans="1:8" x14ac:dyDescent="0.25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643</v>
      </c>
    </row>
    <row r="137" spans="1:8" x14ac:dyDescent="0.25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 x14ac:dyDescent="0.25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644</v>
      </c>
    </row>
    <row r="139" spans="1:8" x14ac:dyDescent="0.25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645</v>
      </c>
    </row>
    <row r="140" spans="1:8" x14ac:dyDescent="0.25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646</v>
      </c>
    </row>
    <row r="141" spans="1:8" x14ac:dyDescent="0.25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647</v>
      </c>
    </row>
    <row r="142" spans="1:8" x14ac:dyDescent="0.25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648</v>
      </c>
    </row>
    <row r="143" spans="1:8" x14ac:dyDescent="0.25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 x14ac:dyDescent="0.25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649</v>
      </c>
    </row>
    <row r="145" spans="1:8" x14ac:dyDescent="0.25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650</v>
      </c>
    </row>
    <row r="146" spans="1:8" x14ac:dyDescent="0.25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 x14ac:dyDescent="0.25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651</v>
      </c>
    </row>
    <row r="148" spans="1:8" x14ac:dyDescent="0.25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652</v>
      </c>
    </row>
    <row r="149" spans="1:8" x14ac:dyDescent="0.25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653</v>
      </c>
    </row>
    <row r="150" spans="1:8" x14ac:dyDescent="0.25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 x14ac:dyDescent="0.25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654</v>
      </c>
    </row>
    <row r="152" spans="1:8" x14ac:dyDescent="0.25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655</v>
      </c>
    </row>
    <row r="153" spans="1:8" x14ac:dyDescent="0.25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656</v>
      </c>
    </row>
    <row r="154" spans="1:8" x14ac:dyDescent="0.25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657</v>
      </c>
    </row>
    <row r="155" spans="1:8" x14ac:dyDescent="0.25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658</v>
      </c>
    </row>
    <row r="156" spans="1:8" x14ac:dyDescent="0.25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659</v>
      </c>
    </row>
    <row r="157" spans="1:8" x14ac:dyDescent="0.25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660</v>
      </c>
    </row>
    <row r="158" spans="1:8" x14ac:dyDescent="0.25">
      <c r="A158" s="137"/>
      <c r="B158" s="134"/>
      <c r="C158" s="134"/>
      <c r="D158" s="134"/>
      <c r="E158" s="134"/>
      <c r="F158" s="134"/>
      <c r="G158" s="134"/>
      <c r="H158" s="153"/>
    </row>
    <row r="159" spans="1:8" x14ac:dyDescent="0.25">
      <c r="A159" s="138" t="s">
        <v>252</v>
      </c>
      <c r="B159" s="129">
        <f>B9+B84</f>
        <v>9215535.9399999995</v>
      </c>
      <c r="C159" s="129">
        <f t="shared" ref="C159:G159" si="47">C9+C84</f>
        <v>114578.5</v>
      </c>
      <c r="D159" s="129">
        <f t="shared" si="47"/>
        <v>9330114.4399999995</v>
      </c>
      <c r="E159" s="129">
        <f t="shared" si="47"/>
        <v>1768973.7</v>
      </c>
      <c r="F159" s="129">
        <f t="shared" si="47"/>
        <v>1768973.7</v>
      </c>
      <c r="G159" s="129">
        <f t="shared" si="47"/>
        <v>7561140.7399999993</v>
      </c>
      <c r="H159" s="153"/>
    </row>
    <row r="160" spans="1:8" x14ac:dyDescent="0.25">
      <c r="A160" s="10"/>
      <c r="B160" s="34"/>
      <c r="C160" s="34"/>
      <c r="D160" s="34"/>
      <c r="E160" s="34"/>
      <c r="F160" s="34"/>
      <c r="G160" s="34"/>
      <c r="H160" s="153"/>
    </row>
    <row r="161" spans="1:1" x14ac:dyDescent="0.25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86" t="s">
        <v>253</v>
      </c>
      <c r="B1" s="186"/>
      <c r="C1" s="186"/>
      <c r="D1" s="186"/>
      <c r="E1" s="186"/>
      <c r="F1" s="186"/>
      <c r="G1" s="186"/>
    </row>
    <row r="2" spans="1:7" x14ac:dyDescent="0.25">
      <c r="A2" s="168" t="s">
        <v>661</v>
      </c>
      <c r="B2" s="169"/>
      <c r="C2" s="169"/>
      <c r="D2" s="169"/>
      <c r="E2" s="169"/>
      <c r="F2" s="169"/>
      <c r="G2" s="170"/>
    </row>
    <row r="3" spans="1:7" x14ac:dyDescent="0.25">
      <c r="A3" s="171" t="s">
        <v>171</v>
      </c>
      <c r="B3" s="172"/>
      <c r="C3" s="172"/>
      <c r="D3" s="172"/>
      <c r="E3" s="172"/>
      <c r="F3" s="172"/>
      <c r="G3" s="173"/>
    </row>
    <row r="4" spans="1:7" x14ac:dyDescent="0.25">
      <c r="A4" s="171" t="s">
        <v>254</v>
      </c>
      <c r="B4" s="172"/>
      <c r="C4" s="172"/>
      <c r="D4" s="172"/>
      <c r="E4" s="172"/>
      <c r="F4" s="172"/>
      <c r="G4" s="173"/>
    </row>
    <row r="5" spans="1:7" x14ac:dyDescent="0.25">
      <c r="A5" s="171" t="s">
        <v>664</v>
      </c>
      <c r="B5" s="172"/>
      <c r="C5" s="172"/>
      <c r="D5" s="172"/>
      <c r="E5" s="172"/>
      <c r="F5" s="172"/>
      <c r="G5" s="173"/>
    </row>
    <row r="6" spans="1:7" x14ac:dyDescent="0.25">
      <c r="A6" s="174" t="s">
        <v>2</v>
      </c>
      <c r="B6" s="175"/>
      <c r="C6" s="175"/>
      <c r="D6" s="175"/>
      <c r="E6" s="175"/>
      <c r="F6" s="175"/>
      <c r="G6" s="176"/>
    </row>
    <row r="7" spans="1:7" x14ac:dyDescent="0.25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 x14ac:dyDescent="0.25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 x14ac:dyDescent="0.25">
      <c r="A9" s="25" t="s">
        <v>255</v>
      </c>
      <c r="B9" s="35">
        <f>SUM(B10:B18)</f>
        <v>9215535.9399999995</v>
      </c>
      <c r="C9" s="35">
        <f t="shared" ref="C9:G9" si="0">SUM(C10:C18)</f>
        <v>114578.5</v>
      </c>
      <c r="D9" s="35">
        <f t="shared" si="0"/>
        <v>9330114.4399999995</v>
      </c>
      <c r="E9" s="35">
        <f t="shared" si="0"/>
        <v>1768973.7</v>
      </c>
      <c r="F9" s="35">
        <f t="shared" si="0"/>
        <v>1768973.7</v>
      </c>
      <c r="G9" s="35">
        <f t="shared" si="0"/>
        <v>7561140.7399999993</v>
      </c>
    </row>
    <row r="10" spans="1:7" x14ac:dyDescent="0.25">
      <c r="A10" s="139" t="s">
        <v>668</v>
      </c>
      <c r="B10" s="163">
        <v>9215535.9399999995</v>
      </c>
      <c r="C10" s="163">
        <v>114578.5</v>
      </c>
      <c r="D10" s="100">
        <f>B10+C10</f>
        <v>9330114.4399999995</v>
      </c>
      <c r="E10" s="163">
        <v>1768973.7</v>
      </c>
      <c r="F10" s="163">
        <v>1768973.7</v>
      </c>
      <c r="G10" s="100">
        <f>D10-E10</f>
        <v>7561140.7399999993</v>
      </c>
    </row>
    <row r="11" spans="1:7" x14ac:dyDescent="0.25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 x14ac:dyDescent="0.25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 x14ac:dyDescent="0.25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 x14ac:dyDescent="0.25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 x14ac:dyDescent="0.25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 x14ac:dyDescent="0.25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 x14ac:dyDescent="0.25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 x14ac:dyDescent="0.25">
      <c r="A18" s="92" t="s">
        <v>21</v>
      </c>
      <c r="B18" s="104"/>
      <c r="C18" s="104"/>
      <c r="D18" s="104"/>
      <c r="E18" s="104"/>
      <c r="F18" s="104"/>
      <c r="G18" s="104"/>
    </row>
    <row r="19" spans="1:7" x14ac:dyDescent="0.25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 x14ac:dyDescent="0.25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 x14ac:dyDescent="0.25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 x14ac:dyDescent="0.25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 x14ac:dyDescent="0.25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 x14ac:dyDescent="0.25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 x14ac:dyDescent="0.25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 x14ac:dyDescent="0.25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 x14ac:dyDescent="0.25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 x14ac:dyDescent="0.25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 x14ac:dyDescent="0.25">
      <c r="A29" s="67" t="s">
        <v>252</v>
      </c>
      <c r="B29" s="97">
        <f>B9+B19</f>
        <v>9215535.9399999995</v>
      </c>
      <c r="C29" s="97">
        <f t="shared" ref="C29:F29" si="6">C9+C19</f>
        <v>114578.5</v>
      </c>
      <c r="D29" s="97">
        <f>B29+C29</f>
        <v>9330114.4399999995</v>
      </c>
      <c r="E29" s="97">
        <f t="shared" si="6"/>
        <v>1768973.7</v>
      </c>
      <c r="F29" s="97">
        <f t="shared" si="6"/>
        <v>1768973.7</v>
      </c>
      <c r="G29" s="97">
        <f>D29-E29</f>
        <v>7561140.7399999993</v>
      </c>
    </row>
    <row r="30" spans="1:7" x14ac:dyDescent="0.25">
      <c r="A30" s="10"/>
      <c r="B30" s="36"/>
      <c r="C30" s="36"/>
      <c r="D30" s="36"/>
      <c r="E30" s="36"/>
      <c r="F30" s="36"/>
      <c r="G30" s="36"/>
    </row>
    <row r="31" spans="1:7" x14ac:dyDescent="0.25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tabSelected="1" topLeftCell="A10" zoomScale="80" zoomScaleNormal="80" workbookViewId="0">
      <selection activeCell="B15" sqref="B15"/>
    </sheetView>
  </sheetViews>
  <sheetFormatPr baseColWidth="10" defaultRowHeight="15" x14ac:dyDescent="0.25"/>
  <cols>
    <col min="1" max="1" width="65.7109375" customWidth="1"/>
    <col min="2" max="7" width="22" customWidth="1"/>
    <col min="8" max="8" width="11.5703125" style="152"/>
  </cols>
  <sheetData>
    <row r="1" spans="1:8" ht="51" customHeight="1" x14ac:dyDescent="0.25">
      <c r="A1" s="190" t="s">
        <v>265</v>
      </c>
      <c r="B1" s="191"/>
      <c r="C1" s="191"/>
      <c r="D1" s="191"/>
      <c r="E1" s="191"/>
      <c r="F1" s="191"/>
      <c r="G1" s="191"/>
    </row>
    <row r="2" spans="1:8" x14ac:dyDescent="0.25">
      <c r="A2" s="168" t="s">
        <v>661</v>
      </c>
      <c r="B2" s="169"/>
      <c r="C2" s="169"/>
      <c r="D2" s="169"/>
      <c r="E2" s="169"/>
      <c r="F2" s="169"/>
      <c r="G2" s="170"/>
    </row>
    <row r="3" spans="1:8" x14ac:dyDescent="0.25">
      <c r="A3" s="171" t="s">
        <v>266</v>
      </c>
      <c r="B3" s="172"/>
      <c r="C3" s="172"/>
      <c r="D3" s="172"/>
      <c r="E3" s="172"/>
      <c r="F3" s="172"/>
      <c r="G3" s="173"/>
    </row>
    <row r="4" spans="1:8" x14ac:dyDescent="0.25">
      <c r="A4" s="171" t="s">
        <v>267</v>
      </c>
      <c r="B4" s="172"/>
      <c r="C4" s="172"/>
      <c r="D4" s="172"/>
      <c r="E4" s="172"/>
      <c r="F4" s="172"/>
      <c r="G4" s="173"/>
    </row>
    <row r="5" spans="1:8" x14ac:dyDescent="0.25">
      <c r="A5" s="171" t="s">
        <v>664</v>
      </c>
      <c r="B5" s="172"/>
      <c r="C5" s="172"/>
      <c r="D5" s="172"/>
      <c r="E5" s="172"/>
      <c r="F5" s="172"/>
      <c r="G5" s="173"/>
    </row>
    <row r="6" spans="1:8" x14ac:dyDescent="0.25">
      <c r="A6" s="174" t="s">
        <v>2</v>
      </c>
      <c r="B6" s="175"/>
      <c r="C6" s="175"/>
      <c r="D6" s="175"/>
      <c r="E6" s="175"/>
      <c r="F6" s="175"/>
      <c r="G6" s="176"/>
    </row>
    <row r="7" spans="1:8" x14ac:dyDescent="0.25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 x14ac:dyDescent="0.25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 x14ac:dyDescent="0.25">
      <c r="A9" s="25" t="s">
        <v>269</v>
      </c>
      <c r="B9" s="38">
        <f>B10+B19+B27+B37</f>
        <v>9215535.9399999995</v>
      </c>
      <c r="C9" s="38">
        <f t="shared" ref="C9:G9" si="0">C10+C19+C27+C37</f>
        <v>114578.5</v>
      </c>
      <c r="D9" s="38">
        <f t="shared" si="0"/>
        <v>9330114.4399999995</v>
      </c>
      <c r="E9" s="38">
        <f t="shared" si="0"/>
        <v>1768973.7</v>
      </c>
      <c r="F9" s="38">
        <f t="shared" si="0"/>
        <v>1768973.7</v>
      </c>
      <c r="G9" s="38">
        <f t="shared" si="0"/>
        <v>7561140.7399999993</v>
      </c>
    </row>
    <row r="10" spans="1:8" x14ac:dyDescent="0.25">
      <c r="A10" s="65" t="s">
        <v>270</v>
      </c>
      <c r="B10" s="39">
        <f>SUM(B11:B18)</f>
        <v>9215535.9399999995</v>
      </c>
      <c r="C10" s="39">
        <f t="shared" ref="C10:G10" si="1">SUM(C11:C18)</f>
        <v>114578.5</v>
      </c>
      <c r="D10" s="39">
        <f t="shared" si="1"/>
        <v>9330114.4399999995</v>
      </c>
      <c r="E10" s="39">
        <f t="shared" si="1"/>
        <v>1768973.7</v>
      </c>
      <c r="F10" s="39">
        <f t="shared" si="1"/>
        <v>1768973.7</v>
      </c>
      <c r="G10" s="39">
        <f t="shared" si="1"/>
        <v>7561140.7399999993</v>
      </c>
    </row>
    <row r="11" spans="1:8" x14ac:dyDescent="0.25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 x14ac:dyDescent="0.25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 x14ac:dyDescent="0.25">
      <c r="A13" s="125" t="s">
        <v>275</v>
      </c>
      <c r="B13" s="164">
        <v>9215535.9399999995</v>
      </c>
      <c r="C13" s="164">
        <v>114578.5</v>
      </c>
      <c r="D13" s="39">
        <f t="shared" si="2"/>
        <v>9330114.4399999995</v>
      </c>
      <c r="E13" s="164">
        <v>1768973.7</v>
      </c>
      <c r="F13" s="164">
        <v>1768973.7</v>
      </c>
      <c r="G13" s="39">
        <f t="shared" si="3"/>
        <v>7561140.7399999993</v>
      </c>
      <c r="H13" s="40" t="s">
        <v>276</v>
      </c>
    </row>
    <row r="14" spans="1:8" x14ac:dyDescent="0.25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 x14ac:dyDescent="0.25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 x14ac:dyDescent="0.25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 x14ac:dyDescent="0.25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 x14ac:dyDescent="0.25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 x14ac:dyDescent="0.25">
      <c r="A19" s="65" t="s">
        <v>287</v>
      </c>
      <c r="B19" s="39">
        <f>SUM(B20:B26)</f>
        <v>0</v>
      </c>
      <c r="C19" s="39">
        <f t="shared" ref="C19:G19" si="4">SUM(C20:C26)</f>
        <v>0</v>
      </c>
      <c r="D19" s="39">
        <f t="shared" si="4"/>
        <v>0</v>
      </c>
      <c r="E19" s="39">
        <f t="shared" si="4"/>
        <v>0</v>
      </c>
      <c r="F19" s="39">
        <f t="shared" si="4"/>
        <v>0</v>
      </c>
      <c r="G19" s="39">
        <f t="shared" si="4"/>
        <v>0</v>
      </c>
      <c r="H19" s="153"/>
    </row>
    <row r="20" spans="1:8" x14ac:dyDescent="0.25">
      <c r="A20" s="125" t="s">
        <v>288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 x14ac:dyDescent="0.25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 x14ac:dyDescent="0.25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 x14ac:dyDescent="0.25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 x14ac:dyDescent="0.25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 x14ac:dyDescent="0.25">
      <c r="A25" s="125" t="s">
        <v>298</v>
      </c>
      <c r="B25" s="39">
        <v>0</v>
      </c>
      <c r="C25" s="39">
        <v>0</v>
      </c>
      <c r="D25" s="39">
        <f t="shared" si="5"/>
        <v>0</v>
      </c>
      <c r="E25" s="39">
        <v>0</v>
      </c>
      <c r="F25" s="39">
        <v>0</v>
      </c>
      <c r="G25" s="39">
        <f t="shared" si="6"/>
        <v>0</v>
      </c>
      <c r="H25" s="40" t="s">
        <v>299</v>
      </c>
    </row>
    <row r="26" spans="1:8" x14ac:dyDescent="0.25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 x14ac:dyDescent="0.25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 x14ac:dyDescent="0.25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 x14ac:dyDescent="0.25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 x14ac:dyDescent="0.25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 x14ac:dyDescent="0.25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 x14ac:dyDescent="0.25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 x14ac:dyDescent="0.25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 x14ac:dyDescent="0.25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 x14ac:dyDescent="0.25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 x14ac:dyDescent="0.25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 x14ac:dyDescent="0.25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 x14ac:dyDescent="0.25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 x14ac:dyDescent="0.25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 x14ac:dyDescent="0.25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 x14ac:dyDescent="0.25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 x14ac:dyDescent="0.25">
      <c r="A42" s="126"/>
      <c r="B42" s="39"/>
      <c r="C42" s="39"/>
      <c r="D42" s="39"/>
      <c r="E42" s="39"/>
      <c r="F42" s="39"/>
      <c r="G42" s="39"/>
      <c r="H42" s="153"/>
    </row>
    <row r="43" spans="1:8" x14ac:dyDescent="0.25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 x14ac:dyDescent="0.25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 x14ac:dyDescent="0.25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 x14ac:dyDescent="0.25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 x14ac:dyDescent="0.25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 x14ac:dyDescent="0.25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 x14ac:dyDescent="0.25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 x14ac:dyDescent="0.25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 x14ac:dyDescent="0.25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 x14ac:dyDescent="0.25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 x14ac:dyDescent="0.25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 x14ac:dyDescent="0.25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 x14ac:dyDescent="0.25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 x14ac:dyDescent="0.25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 x14ac:dyDescent="0.25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 x14ac:dyDescent="0.25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 x14ac:dyDescent="0.25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 x14ac:dyDescent="0.25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 x14ac:dyDescent="0.25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 x14ac:dyDescent="0.25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 x14ac:dyDescent="0.25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 x14ac:dyDescent="0.25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 x14ac:dyDescent="0.25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 x14ac:dyDescent="0.25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 x14ac:dyDescent="0.25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 x14ac:dyDescent="0.25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 x14ac:dyDescent="0.25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 x14ac:dyDescent="0.25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 x14ac:dyDescent="0.25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 x14ac:dyDescent="0.25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 x14ac:dyDescent="0.25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 x14ac:dyDescent="0.25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 x14ac:dyDescent="0.25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 x14ac:dyDescent="0.25">
      <c r="A76" s="68"/>
      <c r="B76" s="43"/>
      <c r="C76" s="43"/>
      <c r="D76" s="43"/>
      <c r="E76" s="43"/>
      <c r="F76" s="43"/>
      <c r="G76" s="43"/>
      <c r="H76" s="153"/>
    </row>
    <row r="77" spans="1:8" x14ac:dyDescent="0.25">
      <c r="A77" s="67" t="s">
        <v>252</v>
      </c>
      <c r="B77" s="41">
        <f>B9+B43</f>
        <v>9215535.9399999995</v>
      </c>
      <c r="C77" s="41">
        <f t="shared" ref="C77:G77" si="26">C9+C43</f>
        <v>114578.5</v>
      </c>
      <c r="D77" s="41">
        <f t="shared" si="26"/>
        <v>9330114.4399999995</v>
      </c>
      <c r="E77" s="41">
        <f t="shared" si="26"/>
        <v>1768973.7</v>
      </c>
      <c r="F77" s="41">
        <f t="shared" si="26"/>
        <v>1768973.7</v>
      </c>
      <c r="G77" s="41">
        <f t="shared" si="26"/>
        <v>7561140.7399999993</v>
      </c>
      <c r="H77" s="153"/>
    </row>
    <row r="78" spans="1:8" x14ac:dyDescent="0.25">
      <c r="A78" s="10"/>
      <c r="B78" s="44"/>
      <c r="C78" s="44"/>
      <c r="D78" s="44"/>
      <c r="E78" s="44"/>
      <c r="F78" s="44"/>
      <c r="G78" s="44"/>
      <c r="H78" s="153"/>
    </row>
    <row r="79" spans="1:8" x14ac:dyDescent="0.25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 x14ac:dyDescent="0.25">
      <c r="A1" s="186" t="s">
        <v>359</v>
      </c>
      <c r="B1" s="182"/>
      <c r="C1" s="182"/>
      <c r="D1" s="182"/>
      <c r="E1" s="182"/>
      <c r="F1" s="182"/>
      <c r="G1" s="182"/>
    </row>
    <row r="2" spans="1:7" x14ac:dyDescent="0.25">
      <c r="A2" s="168" t="s">
        <v>661</v>
      </c>
      <c r="B2" s="169"/>
      <c r="C2" s="169"/>
      <c r="D2" s="169"/>
      <c r="E2" s="169"/>
      <c r="F2" s="169"/>
      <c r="G2" s="170"/>
    </row>
    <row r="3" spans="1:7" x14ac:dyDescent="0.25">
      <c r="A3" s="171" t="s">
        <v>171</v>
      </c>
      <c r="B3" s="172"/>
      <c r="C3" s="172"/>
      <c r="D3" s="172"/>
      <c r="E3" s="172"/>
      <c r="F3" s="172"/>
      <c r="G3" s="173"/>
    </row>
    <row r="4" spans="1:7" x14ac:dyDescent="0.25">
      <c r="A4" s="171" t="s">
        <v>360</v>
      </c>
      <c r="B4" s="172"/>
      <c r="C4" s="172"/>
      <c r="D4" s="172"/>
      <c r="E4" s="172"/>
      <c r="F4" s="172"/>
      <c r="G4" s="173"/>
    </row>
    <row r="5" spans="1:7" x14ac:dyDescent="0.25">
      <c r="A5" s="171" t="s">
        <v>664</v>
      </c>
      <c r="B5" s="172"/>
      <c r="C5" s="172"/>
      <c r="D5" s="172"/>
      <c r="E5" s="172"/>
      <c r="F5" s="172"/>
      <c r="G5" s="173"/>
    </row>
    <row r="6" spans="1:7" x14ac:dyDescent="0.25">
      <c r="A6" s="174" t="s">
        <v>2</v>
      </c>
      <c r="B6" s="175"/>
      <c r="C6" s="175"/>
      <c r="D6" s="175"/>
      <c r="E6" s="175"/>
      <c r="F6" s="175"/>
      <c r="G6" s="176"/>
    </row>
    <row r="7" spans="1:7" x14ac:dyDescent="0.25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 x14ac:dyDescent="0.25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 x14ac:dyDescent="0.25">
      <c r="A9" s="25" t="s">
        <v>361</v>
      </c>
      <c r="B9" s="45">
        <f>B10+B11+B12+B15+B16+B19</f>
        <v>8426718.4000000004</v>
      </c>
      <c r="C9" s="45">
        <f t="shared" ref="C9:G9" si="0">C10+C11+C12+C15+C16+C19</f>
        <v>94128.5</v>
      </c>
      <c r="D9" s="45">
        <f t="shared" si="0"/>
        <v>8520846.9000000004</v>
      </c>
      <c r="E9" s="45">
        <f t="shared" si="0"/>
        <v>1604895.23</v>
      </c>
      <c r="F9" s="45">
        <f t="shared" si="0"/>
        <v>1604895.23</v>
      </c>
      <c r="G9" s="45">
        <f t="shared" si="0"/>
        <v>6915951.6699999999</v>
      </c>
    </row>
    <row r="10" spans="1:7" x14ac:dyDescent="0.25">
      <c r="A10" s="65" t="s">
        <v>362</v>
      </c>
      <c r="B10" s="165">
        <v>8426718.4000000004</v>
      </c>
      <c r="C10" s="165">
        <v>94128.5</v>
      </c>
      <c r="D10" s="46">
        <f>B10+C10</f>
        <v>8520846.9000000004</v>
      </c>
      <c r="E10" s="165">
        <v>1604895.23</v>
      </c>
      <c r="F10" s="165">
        <v>1604895.23</v>
      </c>
      <c r="G10" s="46">
        <f>D10-E10</f>
        <v>6915951.6699999999</v>
      </c>
    </row>
    <row r="11" spans="1:7" x14ac:dyDescent="0.25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 x14ac:dyDescent="0.25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 x14ac:dyDescent="0.25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 x14ac:dyDescent="0.25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 x14ac:dyDescent="0.25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 x14ac:dyDescent="0.25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 x14ac:dyDescent="0.25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 x14ac:dyDescent="0.25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 x14ac:dyDescent="0.25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 x14ac:dyDescent="0.25">
      <c r="A20" s="68"/>
      <c r="B20" s="47"/>
      <c r="C20" s="47"/>
      <c r="D20" s="47"/>
      <c r="E20" s="47"/>
      <c r="F20" s="47"/>
      <c r="G20" s="47"/>
    </row>
    <row r="21" spans="1:7" x14ac:dyDescent="0.25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 x14ac:dyDescent="0.25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 x14ac:dyDescent="0.25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 x14ac:dyDescent="0.25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 x14ac:dyDescent="0.25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 x14ac:dyDescent="0.25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 x14ac:dyDescent="0.25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 x14ac:dyDescent="0.25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 x14ac:dyDescent="0.25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 x14ac:dyDescent="0.25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 x14ac:dyDescent="0.25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 x14ac:dyDescent="0.25">
      <c r="A32" s="68"/>
      <c r="B32" s="47"/>
      <c r="C32" s="47"/>
      <c r="D32" s="47"/>
      <c r="E32" s="47"/>
      <c r="F32" s="47"/>
      <c r="G32" s="47"/>
    </row>
    <row r="33" spans="1:7" x14ac:dyDescent="0.25">
      <c r="A33" s="67" t="s">
        <v>373</v>
      </c>
      <c r="B33" s="45">
        <f>B9+B21</f>
        <v>8426718.4000000004</v>
      </c>
      <c r="C33" s="45">
        <f t="shared" ref="C33:G33" si="6">C9+C21</f>
        <v>94128.5</v>
      </c>
      <c r="D33" s="45">
        <f t="shared" si="6"/>
        <v>8520846.9000000004</v>
      </c>
      <c r="E33" s="45">
        <f t="shared" si="6"/>
        <v>1604895.23</v>
      </c>
      <c r="F33" s="45">
        <f t="shared" si="6"/>
        <v>1604895.23</v>
      </c>
      <c r="G33" s="45">
        <f t="shared" si="6"/>
        <v>6915951.6699999999</v>
      </c>
    </row>
    <row r="34" spans="1:7" x14ac:dyDescent="0.25">
      <c r="A34" s="10"/>
      <c r="B34" s="48"/>
      <c r="C34" s="48"/>
      <c r="D34" s="48"/>
      <c r="E34" s="48"/>
      <c r="F34" s="48"/>
      <c r="G34" s="48"/>
    </row>
    <row r="35" spans="1:7" x14ac:dyDescent="0.25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MAGDALENA VARGAS</cp:lastModifiedBy>
  <dcterms:created xsi:type="dcterms:W3CDTF">2025-12-15T19:20:03Z</dcterms:created>
  <dcterms:modified xsi:type="dcterms:W3CDTF">2026-04-23T15:06:15Z</dcterms:modified>
</cp:coreProperties>
</file>